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ioceseofcharleston-my.sharepoint.com/personal/lbell_charlestondiocese_org/Documents/Desktop/ICQ Update/Update Material/"/>
    </mc:Choice>
  </mc:AlternateContent>
  <xr:revisionPtr revIDLastSave="1" documentId="8_{050CC868-9F6C-4888-BEBB-4BD6157A5225}" xr6:coauthVersionLast="47" xr6:coauthVersionMax="47" xr10:uidLastSave="{4600FD50-82C8-47DC-91FD-9AAC58E3F7B9}"/>
  <bookViews>
    <workbookView xWindow="-120" yWindow="-16320" windowWidth="29040" windowHeight="15720" xr2:uid="{00000000-000D-0000-FFFF-FFFF00000000}"/>
  </bookViews>
  <sheets>
    <sheet name="ASO Reconciliation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1" l="1"/>
  <c r="Q28" i="1"/>
  <c r="P28" i="1"/>
  <c r="R20" i="1"/>
  <c r="Q20" i="1"/>
  <c r="P20" i="1"/>
  <c r="N28" i="1"/>
  <c r="M28" i="1"/>
  <c r="L28" i="1"/>
  <c r="N20" i="1"/>
  <c r="M20" i="1"/>
  <c r="L20" i="1"/>
  <c r="J28" i="1"/>
  <c r="I28" i="1"/>
  <c r="H28" i="1"/>
  <c r="J20" i="1"/>
  <c r="I20" i="1"/>
  <c r="H20" i="1"/>
  <c r="S30" i="1"/>
  <c r="S29" i="1"/>
  <c r="S27" i="1"/>
  <c r="S26" i="1"/>
  <c r="S22" i="1"/>
  <c r="S21" i="1"/>
  <c r="S19" i="1"/>
  <c r="O30" i="1"/>
  <c r="O29" i="1"/>
  <c r="O27" i="1"/>
  <c r="O26" i="1"/>
  <c r="O22" i="1"/>
  <c r="O21" i="1"/>
  <c r="O19" i="1"/>
  <c r="K30" i="1"/>
  <c r="K29" i="1"/>
  <c r="K27" i="1"/>
  <c r="K26" i="1"/>
  <c r="K22" i="1"/>
  <c r="K21" i="1"/>
  <c r="K19" i="1"/>
  <c r="G30" i="1"/>
  <c r="G29" i="1"/>
  <c r="G27" i="1"/>
  <c r="G26" i="1"/>
  <c r="F28" i="1"/>
  <c r="E28" i="1"/>
  <c r="D28" i="1"/>
  <c r="G22" i="1"/>
  <c r="G21" i="1"/>
  <c r="F20" i="1"/>
  <c r="G18" i="1"/>
  <c r="T18" i="1" s="1"/>
  <c r="E20" i="1"/>
  <c r="D20" i="1"/>
  <c r="G20" i="1" l="1"/>
  <c r="T21" i="1"/>
  <c r="S20" i="1"/>
  <c r="T29" i="1"/>
  <c r="G28" i="1"/>
  <c r="K28" i="1"/>
  <c r="S28" i="1"/>
  <c r="O28" i="1"/>
  <c r="O20" i="1"/>
  <c r="K20" i="1"/>
  <c r="T30" i="1"/>
  <c r="T27" i="1"/>
  <c r="D23" i="1"/>
  <c r="G19" i="1"/>
  <c r="T28" i="1" l="1"/>
  <c r="D31" i="1"/>
  <c r="T26" i="1"/>
  <c r="T19" i="1"/>
  <c r="T20" i="1"/>
  <c r="E18" i="1" l="1"/>
  <c r="E23" i="1" s="1"/>
  <c r="E31" i="1" s="1"/>
  <c r="D34" i="1"/>
  <c r="D37" i="1" s="1"/>
  <c r="D38" i="1" s="1"/>
  <c r="T22" i="1"/>
  <c r="T23" i="1" s="1"/>
  <c r="T31" i="1" s="1"/>
  <c r="T34" i="1" s="1"/>
  <c r="T37" i="1" s="1"/>
  <c r="T38" i="1" s="1"/>
  <c r="G23" i="1"/>
  <c r="G31" i="1" s="1"/>
  <c r="G34" i="1" s="1"/>
  <c r="G37" i="1" s="1"/>
  <c r="G38" i="1" l="1"/>
  <c r="H18" i="1"/>
  <c r="E34" i="1"/>
  <c r="E37" i="1" s="1"/>
  <c r="E38" i="1" s="1"/>
  <c r="F18" i="1"/>
  <c r="F23" i="1" s="1"/>
  <c r="F31" i="1" s="1"/>
  <c r="F34" i="1" s="1"/>
  <c r="F37" i="1" s="1"/>
  <c r="F38" i="1" s="1"/>
  <c r="H23" i="1" l="1"/>
  <c r="H31" i="1" s="1"/>
  <c r="K18" i="1"/>
  <c r="K23" i="1" s="1"/>
  <c r="K31" i="1" s="1"/>
  <c r="K34" i="1" s="1"/>
  <c r="K37" i="1" s="1"/>
  <c r="K38" i="1" l="1"/>
  <c r="L18" i="1"/>
  <c r="I18" i="1"/>
  <c r="I23" i="1" s="1"/>
  <c r="I31" i="1" s="1"/>
  <c r="H34" i="1"/>
  <c r="H37" i="1" s="1"/>
  <c r="H38" i="1" s="1"/>
  <c r="J18" i="1" l="1"/>
  <c r="J23" i="1" s="1"/>
  <c r="J31" i="1" s="1"/>
  <c r="J34" i="1" s="1"/>
  <c r="J37" i="1" s="1"/>
  <c r="J38" i="1" s="1"/>
  <c r="I34" i="1"/>
  <c r="I37" i="1" s="1"/>
  <c r="I38" i="1" s="1"/>
  <c r="O18" i="1"/>
  <c r="O23" i="1" s="1"/>
  <c r="O31" i="1" s="1"/>
  <c r="O34" i="1" s="1"/>
  <c r="O37" i="1" s="1"/>
  <c r="L23" i="1"/>
  <c r="L31" i="1" s="1"/>
  <c r="O38" i="1" l="1"/>
  <c r="P18" i="1"/>
  <c r="L34" i="1"/>
  <c r="L37" i="1" s="1"/>
  <c r="L38" i="1" s="1"/>
  <c r="M18" i="1"/>
  <c r="M23" i="1" s="1"/>
  <c r="M31" i="1" s="1"/>
  <c r="M34" i="1" l="1"/>
  <c r="M37" i="1" s="1"/>
  <c r="M38" i="1" s="1"/>
  <c r="N18" i="1"/>
  <c r="N23" i="1" s="1"/>
  <c r="N31" i="1" s="1"/>
  <c r="N34" i="1" s="1"/>
  <c r="N37" i="1" s="1"/>
  <c r="N38" i="1" s="1"/>
  <c r="S18" i="1"/>
  <c r="S23" i="1" s="1"/>
  <c r="S31" i="1" s="1"/>
  <c r="S34" i="1" s="1"/>
  <c r="S37" i="1" s="1"/>
  <c r="S38" i="1" s="1"/>
  <c r="P23" i="1"/>
  <c r="P31" i="1" s="1"/>
  <c r="Q18" i="1" l="1"/>
  <c r="Q23" i="1" s="1"/>
  <c r="Q31" i="1" s="1"/>
  <c r="P34" i="1"/>
  <c r="P37" i="1" s="1"/>
  <c r="P38" i="1" s="1"/>
  <c r="R18" i="1" l="1"/>
  <c r="R23" i="1" s="1"/>
  <c r="R31" i="1" s="1"/>
  <c r="R34" i="1" s="1"/>
  <c r="R37" i="1" s="1"/>
  <c r="R38" i="1" s="1"/>
  <c r="Q34" i="1"/>
  <c r="Q37" i="1" s="1"/>
  <c r="Q38" i="1" s="1"/>
</calcChain>
</file>

<file path=xl/sharedStrings.xml><?xml version="1.0" encoding="utf-8"?>
<sst xmlns="http://schemas.openxmlformats.org/spreadsheetml/2006/main" count="46" uniqueCount="46">
  <si>
    <t>Q1</t>
  </si>
  <si>
    <t>Q2</t>
  </si>
  <si>
    <t>Q3</t>
  </si>
  <si>
    <t>Q4</t>
  </si>
  <si>
    <t>YTD</t>
  </si>
  <si>
    <t>As of [DATE]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</si>
  <si>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</si>
  <si>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</si>
  <si>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</si>
  <si>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</si>
  <si>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</si>
  <si>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</si>
  <si>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</si>
  <si>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</si>
  <si>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</si>
  <si>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</si>
  <si>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</si>
  <si>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</si>
  <si>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Beginning Cash Balance</t>
  </si>
  <si>
    <t>Activity Receipts</t>
  </si>
  <si>
    <t>Fund Raising Receipts</t>
  </si>
  <si>
    <t>Donations</t>
  </si>
  <si>
    <t>Other Income</t>
  </si>
  <si>
    <t>Total Cash Available</t>
  </si>
  <si>
    <t>Transfers to Parish</t>
  </si>
  <si>
    <t>Activity Expenditures</t>
  </si>
  <si>
    <t>Fund Raising Expenditures</t>
  </si>
  <si>
    <t>Other Expenditures</t>
  </si>
  <si>
    <t>Ending Cash Balance</t>
  </si>
  <si>
    <t>Receipts</t>
  </si>
  <si>
    <t>Expenditures</t>
  </si>
  <si>
    <t>Breakdown of Ending Cash Balance</t>
  </si>
  <si>
    <t>Checking</t>
  </si>
  <si>
    <t>Savings</t>
  </si>
  <si>
    <t>Other, Please Specify</t>
  </si>
  <si>
    <t>Diocese of Charleston</t>
  </si>
  <si>
    <t>AFFILIATED ORGANIZATION FINANCIAL REPORT</t>
  </si>
  <si>
    <t>For the period ending:</t>
  </si>
  <si>
    <t>Name of organization:</t>
  </si>
  <si>
    <t>Completed by:</t>
  </si>
  <si>
    <t>Completed date:</t>
  </si>
  <si>
    <t>If there were "Other Expenditures", please describe the form and nature of said expenditures:</t>
  </si>
  <si>
    <r>
      <t xml:space="preserve">This template has been provided for ease of use in preparing your ASO reconciliation. Please note that all values in </t>
    </r>
    <r>
      <rPr>
        <i/>
        <sz val="11"/>
        <color rgb="FF0070C0"/>
        <rFont val="Calibri"/>
        <family val="2"/>
        <scheme val="minor"/>
      </rPr>
      <t>blue</t>
    </r>
    <r>
      <rPr>
        <i/>
        <sz val="11"/>
        <color rgb="FFFF0000"/>
        <rFont val="Calibri"/>
        <family val="2"/>
        <scheme val="minor"/>
      </rPr>
      <t xml:space="preserve"> font are formula driven and are not to be manually altered. Please reach out to the Office of Finance with any questions.</t>
    </r>
  </si>
  <si>
    <t>School:</t>
  </si>
  <si>
    <t>Example - ASO Report</t>
  </si>
  <si>
    <t>School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</si>
</sst>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9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164" fontId="2" fillId="0" borderId="0" xfId="0" applyNumberFormat="1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" fontId="2" fillId="0" borderId="5" xfId="0" applyNumberFormat="1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0" fillId="0" borderId="5" xfId="0" applyBorder="1"/>
    <xf numFmtId="0" fontId="0" fillId="0" borderId="6" xfId="0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0" fontId="5" fillId="0" borderId="0" xfId="0" applyFont="1"/>
    <xf numFmtId="0" fontId="0" fillId="2" borderId="0" xfId="0" applyFill="1"/>
    <xf numFmtId="0" fontId="5" fillId="0" borderId="0" xfId="0" applyFont="1" applyAlignment="1">
      <alignment wrapText="1"/>
    </xf>
    <xf numFmtId="4" fontId="7" fillId="0" borderId="5" xfId="0" applyNumberFormat="1" applyFont="1" applyBorder="1"/>
    <xf numFmtId="4" fontId="7" fillId="0" borderId="0" xfId="0" applyNumberFormat="1" applyFont="1"/>
    <xf numFmtId="4" fontId="7" fillId="0" borderId="6" xfId="0" applyNumberFormat="1" applyFont="1" applyBorder="1"/>
    <xf numFmtId="4" fontId="7" fillId="0" borderId="2" xfId="0" applyNumberFormat="1" applyFont="1" applyBorder="1"/>
    <xf numFmtId="164" fontId="7" fillId="0" borderId="9" xfId="0" applyNumberFormat="1" applyFont="1" applyBorder="1"/>
    <xf numFmtId="164" fontId="7" fillId="0" borderId="10" xfId="0" applyNumberFormat="1" applyFont="1" applyBorder="1"/>
    <xf numFmtId="164" fontId="7" fillId="0" borderId="11" xfId="0" applyNumberFormat="1" applyFont="1" applyBorder="1"/>
    <xf numFmtId="164" fontId="7" fillId="0" borderId="2" xfId="0" applyNumberFormat="1" applyFont="1" applyBorder="1"/>
    <xf numFmtId="4" fontId="7" fillId="0" borderId="1" xfId="0" applyNumberFormat="1" applyFont="1" applyBorder="1"/>
    <xf numFmtId="0" fontId="7" fillId="0" borderId="0" xfId="0" applyFont="1"/>
    <xf numFmtId="164" fontId="7" fillId="0" borderId="0" xfId="0" applyNumberFormat="1" applyFont="1"/>
    <xf numFmtId="0" fontId="6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6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38"/>
  <sheetViews>
    <sheetView showGridLines="0" tabSelected="1" workbookViewId="0">
      <selection sqref="A1:B4"/>
    </sheetView>
  </sheetViews>
  <sheetFormatPr defaultColWidth="14.44140625" defaultRowHeight="15" customHeight="1" outlineLevelCol="1" x14ac:dyDescent="0.3"/>
  <cols>
    <col min="1" max="1" width="20.44140625" bestFit="1" customWidth="1"/>
    <col min="2" max="2" width="36.5546875" bestFit="1" customWidth="1"/>
    <col min="3" max="3" width="3.33203125" customWidth="1"/>
    <col min="4" max="6" width="14.44140625" customWidth="1" outlineLevel="1"/>
    <col min="8" max="10" width="14.44140625" customWidth="1" outlineLevel="1"/>
    <col min="12" max="14" width="14.44140625" customWidth="1" outlineLevel="1"/>
    <col min="16" max="18" width="14.44140625" customWidth="1" outlineLevel="1"/>
  </cols>
  <sheetData>
    <row r="1" spans="1:20" ht="15" customHeight="1" x14ac:dyDescent="0.3">
      <c r="A1" s="35" t="s">
        <v>42</v>
      </c>
      <c r="B1" s="36"/>
      <c r="C1" s="33"/>
      <c r="D1" s="33"/>
      <c r="E1" s="33"/>
      <c r="F1" s="33"/>
    </row>
    <row r="2" spans="1:20" ht="15" customHeight="1" x14ac:dyDescent="0.3">
      <c r="A2" s="37"/>
      <c r="B2" s="38"/>
      <c r="C2" s="33"/>
      <c r="D2" s="33"/>
      <c r="E2" s="33"/>
      <c r="F2" s="33"/>
    </row>
    <row r="3" spans="1:20" ht="15" customHeight="1" x14ac:dyDescent="0.3">
      <c r="A3" s="37"/>
      <c r="B3" s="38"/>
      <c r="C3" s="33"/>
      <c r="D3" s="33"/>
      <c r="E3" s="33"/>
      <c r="F3" s="33"/>
    </row>
    <row r="4" spans="1:20" ht="15" customHeight="1" x14ac:dyDescent="0.3">
      <c r="A4" s="39"/>
      <c r="B4" s="40"/>
      <c r="C4" s="33"/>
      <c r="D4" s="33"/>
      <c r="E4" s="33"/>
      <c r="F4" s="33"/>
    </row>
    <row r="5" spans="1:20" ht="15" customHeight="1" x14ac:dyDescent="0.3">
      <c r="A5" s="34" t="s">
        <v>35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ht="15" customHeight="1" x14ac:dyDescent="0.3">
      <c r="A6" s="34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</row>
    <row r="8" spans="1:20" ht="15" customHeight="1" x14ac:dyDescent="0.3">
      <c r="A8" s="19" t="s">
        <v>43</v>
      </c>
      <c r="B8" s="20"/>
    </row>
    <row r="9" spans="1:20" ht="15" customHeight="1" x14ac:dyDescent="0.3">
      <c r="A9" s="19" t="s">
        <v>37</v>
      </c>
      <c r="B9" s="20"/>
    </row>
    <row r="10" spans="1:20" ht="15" customHeight="1" x14ac:dyDescent="0.3">
      <c r="A10" s="19" t="s">
        <v>38</v>
      </c>
      <c r="B10" s="20"/>
    </row>
    <row r="11" spans="1:20" ht="15" customHeight="1" x14ac:dyDescent="0.3">
      <c r="A11" s="19" t="s">
        <v>39</v>
      </c>
      <c r="B11" s="20"/>
    </row>
    <row r="12" spans="1:20" ht="15" customHeight="1" x14ac:dyDescent="0.3">
      <c r="A12" s="19" t="s">
        <v>40</v>
      </c>
      <c r="B12" s="20"/>
    </row>
    <row r="13" spans="1:20" ht="72" x14ac:dyDescent="0.3">
      <c r="A13" s="21" t="s">
        <v>41</v>
      </c>
      <c r="B13" s="20"/>
    </row>
    <row r="14" spans="1:20" ht="14.4" x14ac:dyDescent="0.3">
      <c r="B14" s="5" t="s">
        <v>44</v>
      </c>
    </row>
    <row r="15" spans="1:20" ht="14.4" x14ac:dyDescent="0.3">
      <c r="B15" s="5" t="s">
        <v>5</v>
      </c>
    </row>
    <row r="16" spans="1:20" ht="8.25" customHeight="1" x14ac:dyDescent="0.3">
      <c r="B16" s="5"/>
    </row>
    <row r="17" spans="2:20" ht="14.4" x14ac:dyDescent="0.3">
      <c r="B17" s="5" t="s">
        <v>29</v>
      </c>
      <c r="D17" s="8" t="s">
        <v>6</v>
      </c>
      <c r="E17" s="9" t="s">
        <v>7</v>
      </c>
      <c r="F17" s="10" t="s">
        <v>8</v>
      </c>
      <c r="G17" s="1" t="s">
        <v>0</v>
      </c>
      <c r="H17" s="8" t="s">
        <v>9</v>
      </c>
      <c r="I17" s="9" t="s">
        <v>10</v>
      </c>
      <c r="J17" s="10" t="s">
        <v>11</v>
      </c>
      <c r="K17" s="1" t="s">
        <v>1</v>
      </c>
      <c r="L17" s="8" t="s">
        <v>12</v>
      </c>
      <c r="M17" s="9" t="s">
        <v>13</v>
      </c>
      <c r="N17" s="10" t="s">
        <v>14</v>
      </c>
      <c r="O17" s="1" t="s">
        <v>2</v>
      </c>
      <c r="P17" s="8" t="s">
        <v>15</v>
      </c>
      <c r="Q17" s="9" t="s">
        <v>16</v>
      </c>
      <c r="R17" s="10" t="s">
        <v>17</v>
      </c>
      <c r="S17" s="1" t="s">
        <v>3</v>
      </c>
      <c r="T17" s="1" t="s">
        <v>4</v>
      </c>
    </row>
    <row r="18" spans="2:20" ht="14.4" x14ac:dyDescent="0.3">
      <c r="B18" s="6" t="s">
        <v>18</v>
      </c>
      <c r="D18" s="11">
        <v>5520.14</v>
      </c>
      <c r="E18" s="23">
        <f>D31</f>
        <v>5515.1933333333336</v>
      </c>
      <c r="F18" s="24">
        <f>E31</f>
        <v>5510.2466666666669</v>
      </c>
      <c r="G18" s="23">
        <f>D18</f>
        <v>5520.14</v>
      </c>
      <c r="H18" s="22">
        <f>G37</f>
        <v>5505.3099999999995</v>
      </c>
      <c r="I18" s="23">
        <f>H31</f>
        <v>5384.7566666666662</v>
      </c>
      <c r="J18" s="24">
        <f>I31</f>
        <v>5264.2033333333329</v>
      </c>
      <c r="K18" s="23">
        <f>H18</f>
        <v>5505.3099999999995</v>
      </c>
      <c r="L18" s="22">
        <f>K37</f>
        <v>5143.6399999999994</v>
      </c>
      <c r="M18" s="23">
        <f>L31</f>
        <v>5207.28</v>
      </c>
      <c r="N18" s="24">
        <f>M31</f>
        <v>5270.92</v>
      </c>
      <c r="O18" s="23">
        <f>L18</f>
        <v>5143.6399999999994</v>
      </c>
      <c r="P18" s="22">
        <f>O37</f>
        <v>5334.5599999999995</v>
      </c>
      <c r="Q18" s="23">
        <f>P31</f>
        <v>5613.73</v>
      </c>
      <c r="R18" s="24">
        <f>Q31</f>
        <v>5892.9</v>
      </c>
      <c r="S18" s="23">
        <f>P18</f>
        <v>5334.5599999999995</v>
      </c>
      <c r="T18" s="23">
        <f>G18</f>
        <v>5520.14</v>
      </c>
    </row>
    <row r="19" spans="2:20" ht="14.4" x14ac:dyDescent="0.3">
      <c r="B19" s="6" t="s">
        <v>19</v>
      </c>
      <c r="D19" s="11">
        <v>0</v>
      </c>
      <c r="E19" s="2">
        <v>0</v>
      </c>
      <c r="F19" s="12">
        <v>0</v>
      </c>
      <c r="G19" s="23">
        <f t="shared" ref="G19:G22" si="0">SUM(D19:F19)</f>
        <v>0</v>
      </c>
      <c r="H19" s="11">
        <v>0</v>
      </c>
      <c r="I19" s="2">
        <v>0</v>
      </c>
      <c r="J19" s="12">
        <v>0</v>
      </c>
      <c r="K19" s="23">
        <f t="shared" ref="K19:K22" si="1">SUM(H19:J19)</f>
        <v>0</v>
      </c>
      <c r="L19" s="11">
        <v>0</v>
      </c>
      <c r="M19" s="2">
        <v>0</v>
      </c>
      <c r="N19" s="12">
        <v>0</v>
      </c>
      <c r="O19" s="23">
        <f t="shared" ref="O19:O22" si="2">SUM(L19:N19)</f>
        <v>0</v>
      </c>
      <c r="P19" s="11">
        <v>0</v>
      </c>
      <c r="Q19" s="2">
        <v>0</v>
      </c>
      <c r="R19" s="12">
        <v>0</v>
      </c>
      <c r="S19" s="23">
        <f t="shared" ref="S19:S22" si="3">SUM(P19:R19)</f>
        <v>0</v>
      </c>
      <c r="T19" s="23">
        <f t="shared" ref="T19:T21" si="4">SUM(S19,O19,K19,G19)</f>
        <v>0</v>
      </c>
    </row>
    <row r="20" spans="2:20" ht="14.4" x14ac:dyDescent="0.3">
      <c r="B20" s="6" t="s">
        <v>20</v>
      </c>
      <c r="D20" s="11">
        <f>5415/3</f>
        <v>1805</v>
      </c>
      <c r="E20" s="2">
        <f>5415/3</f>
        <v>1805</v>
      </c>
      <c r="F20" s="12">
        <f>5415/3</f>
        <v>1805</v>
      </c>
      <c r="G20" s="23">
        <f t="shared" si="0"/>
        <v>5415</v>
      </c>
      <c r="H20" s="11">
        <f>9350/3</f>
        <v>3116.6666666666665</v>
      </c>
      <c r="I20" s="2">
        <f>9350/3</f>
        <v>3116.6666666666665</v>
      </c>
      <c r="J20" s="12">
        <f>9350/3</f>
        <v>3116.6666666666665</v>
      </c>
      <c r="K20" s="23">
        <f t="shared" si="1"/>
        <v>9350</v>
      </c>
      <c r="L20" s="11">
        <f>4950/3</f>
        <v>1650</v>
      </c>
      <c r="M20" s="2">
        <f t="shared" ref="M20:N20" si="5">4950/3</f>
        <v>1650</v>
      </c>
      <c r="N20" s="12">
        <f t="shared" si="5"/>
        <v>1650</v>
      </c>
      <c r="O20" s="23">
        <f t="shared" si="2"/>
        <v>4950</v>
      </c>
      <c r="P20" s="11">
        <f>5550.5/3</f>
        <v>1850.1666666666667</v>
      </c>
      <c r="Q20" s="2">
        <f t="shared" ref="Q20:R20" si="6">5550.5/3</f>
        <v>1850.1666666666667</v>
      </c>
      <c r="R20" s="12">
        <f t="shared" si="6"/>
        <v>1850.1666666666667</v>
      </c>
      <c r="S20" s="23">
        <f t="shared" si="3"/>
        <v>5550.5</v>
      </c>
      <c r="T20" s="23">
        <f t="shared" si="4"/>
        <v>25265.5</v>
      </c>
    </row>
    <row r="21" spans="2:20" ht="14.4" x14ac:dyDescent="0.3">
      <c r="B21" s="6" t="s">
        <v>21</v>
      </c>
      <c r="D21" s="11">
        <v>0</v>
      </c>
      <c r="E21" s="2">
        <v>0</v>
      </c>
      <c r="F21" s="12">
        <v>0</v>
      </c>
      <c r="G21" s="23">
        <f t="shared" si="0"/>
        <v>0</v>
      </c>
      <c r="H21" s="11">
        <v>0</v>
      </c>
      <c r="I21" s="2">
        <v>0</v>
      </c>
      <c r="J21" s="12">
        <v>0</v>
      </c>
      <c r="K21" s="23">
        <f t="shared" si="1"/>
        <v>0</v>
      </c>
      <c r="L21" s="11">
        <v>0</v>
      </c>
      <c r="M21" s="2">
        <v>0</v>
      </c>
      <c r="N21" s="12">
        <v>0</v>
      </c>
      <c r="O21" s="23">
        <f t="shared" si="2"/>
        <v>0</v>
      </c>
      <c r="P21" s="11">
        <v>0</v>
      </c>
      <c r="Q21" s="2">
        <v>0</v>
      </c>
      <c r="R21" s="12">
        <v>0</v>
      </c>
      <c r="S21" s="23">
        <f t="shared" si="3"/>
        <v>0</v>
      </c>
      <c r="T21" s="23">
        <f t="shared" si="4"/>
        <v>0</v>
      </c>
    </row>
    <row r="22" spans="2:20" ht="14.4" x14ac:dyDescent="0.3">
      <c r="B22" s="6" t="s">
        <v>22</v>
      </c>
      <c r="C22" s="4"/>
      <c r="D22" s="13">
        <v>0.22</v>
      </c>
      <c r="E22" s="3">
        <v>0.22</v>
      </c>
      <c r="F22" s="14">
        <v>0.23</v>
      </c>
      <c r="G22" s="23">
        <f t="shared" si="0"/>
        <v>0.67</v>
      </c>
      <c r="H22" s="13">
        <v>0.28000000000000003</v>
      </c>
      <c r="I22" s="3">
        <v>0.28000000000000003</v>
      </c>
      <c r="J22" s="14">
        <v>0.27</v>
      </c>
      <c r="K22" s="23">
        <f t="shared" si="1"/>
        <v>0.83000000000000007</v>
      </c>
      <c r="L22" s="13">
        <v>0.34</v>
      </c>
      <c r="M22" s="3">
        <v>0.34</v>
      </c>
      <c r="N22" s="14">
        <v>0.34</v>
      </c>
      <c r="O22" s="23">
        <f t="shared" si="2"/>
        <v>1.02</v>
      </c>
      <c r="P22" s="13">
        <v>0.37</v>
      </c>
      <c r="Q22" s="3">
        <v>0.37</v>
      </c>
      <c r="R22" s="14">
        <v>0.36</v>
      </c>
      <c r="S22" s="23">
        <f t="shared" si="3"/>
        <v>1.1000000000000001</v>
      </c>
      <c r="T22" s="30">
        <f>SUM(S22,O22,K22,G22)</f>
        <v>3.62</v>
      </c>
    </row>
    <row r="23" spans="2:20" ht="14.4" x14ac:dyDescent="0.3">
      <c r="B23" s="6" t="s">
        <v>23</v>
      </c>
      <c r="D23" s="22">
        <f>SUM(D18:D22)</f>
        <v>7325.3600000000006</v>
      </c>
      <c r="E23" s="23">
        <f t="shared" ref="E23:G23" si="7">SUM(E18:E22)</f>
        <v>7320.4133333333339</v>
      </c>
      <c r="F23" s="24">
        <f t="shared" si="7"/>
        <v>7315.4766666666665</v>
      </c>
      <c r="G23" s="25">
        <f t="shared" si="7"/>
        <v>10935.81</v>
      </c>
      <c r="H23" s="22">
        <f>SUM(H18:H22)</f>
        <v>8622.2566666666662</v>
      </c>
      <c r="I23" s="23">
        <f t="shared" ref="I23" si="8">SUM(I18:I22)</f>
        <v>8501.7033333333329</v>
      </c>
      <c r="J23" s="24">
        <f t="shared" ref="J23" si="9">SUM(J18:J22)</f>
        <v>8381.14</v>
      </c>
      <c r="K23" s="25">
        <f>SUM(K18:K22)</f>
        <v>14856.14</v>
      </c>
      <c r="L23" s="22">
        <f>SUM(L18:L22)</f>
        <v>6793.98</v>
      </c>
      <c r="M23" s="23">
        <f t="shared" ref="M23" si="10">SUM(M18:M22)</f>
        <v>6857.62</v>
      </c>
      <c r="N23" s="24">
        <f t="shared" ref="N23" si="11">SUM(N18:N22)</f>
        <v>6921.26</v>
      </c>
      <c r="O23" s="25">
        <f t="shared" ref="O23" si="12">SUM(O18:O22)</f>
        <v>10094.66</v>
      </c>
      <c r="P23" s="22">
        <f>SUM(P18:P22)</f>
        <v>7185.0966666666664</v>
      </c>
      <c r="Q23" s="23">
        <f t="shared" ref="Q23" si="13">SUM(Q18:Q22)</f>
        <v>7464.2666666666664</v>
      </c>
      <c r="R23" s="24">
        <f t="shared" ref="R23" si="14">SUM(R18:R22)</f>
        <v>7743.4266666666663</v>
      </c>
      <c r="S23" s="25">
        <f t="shared" ref="S23" si="15">SUM(S18:S22)</f>
        <v>10886.16</v>
      </c>
      <c r="T23" s="23">
        <f>SUM(T18:T22)</f>
        <v>30789.26</v>
      </c>
    </row>
    <row r="24" spans="2:20" ht="14.4" x14ac:dyDescent="0.3">
      <c r="B24" s="7"/>
      <c r="D24" s="11"/>
      <c r="E24" s="2"/>
      <c r="F24" s="12"/>
      <c r="G24" s="23"/>
      <c r="H24" s="11"/>
      <c r="I24" s="2"/>
      <c r="J24" s="12"/>
      <c r="K24" s="23"/>
      <c r="L24" s="11"/>
      <c r="M24" s="2"/>
      <c r="N24" s="12"/>
      <c r="O24" s="23"/>
      <c r="P24" s="11"/>
      <c r="Q24" s="2"/>
      <c r="R24" s="12"/>
      <c r="S24" s="23"/>
      <c r="T24" s="23"/>
    </row>
    <row r="25" spans="2:20" ht="14.4" x14ac:dyDescent="0.3">
      <c r="B25" s="5" t="s">
        <v>30</v>
      </c>
      <c r="D25" s="11"/>
      <c r="E25" s="2"/>
      <c r="F25" s="12"/>
      <c r="G25" s="23"/>
      <c r="H25" s="11"/>
      <c r="I25" s="2"/>
      <c r="J25" s="12"/>
      <c r="K25" s="23"/>
      <c r="L25" s="11"/>
      <c r="M25" s="2"/>
      <c r="N25" s="12"/>
      <c r="O25" s="23"/>
      <c r="P25" s="11"/>
      <c r="Q25" s="2"/>
      <c r="R25" s="12"/>
      <c r="S25" s="23"/>
      <c r="T25" s="23"/>
    </row>
    <row r="26" spans="2:20" ht="14.4" x14ac:dyDescent="0.3">
      <c r="B26" s="6" t="s">
        <v>24</v>
      </c>
      <c r="D26" s="11">
        <v>0</v>
      </c>
      <c r="E26" s="2">
        <v>0</v>
      </c>
      <c r="F26" s="12">
        <v>0</v>
      </c>
      <c r="G26" s="23">
        <f t="shared" ref="G26:G30" si="16">SUM(D26:F26)</f>
        <v>0</v>
      </c>
      <c r="H26" s="11">
        <v>0</v>
      </c>
      <c r="I26" s="2">
        <v>0</v>
      </c>
      <c r="J26" s="12">
        <v>0</v>
      </c>
      <c r="K26" s="23">
        <f t="shared" ref="K26:K30" si="17">SUM(H26:J26)</f>
        <v>0</v>
      </c>
      <c r="L26" s="11">
        <v>0</v>
      </c>
      <c r="M26" s="2">
        <v>0</v>
      </c>
      <c r="N26" s="12">
        <v>0</v>
      </c>
      <c r="O26" s="23">
        <f t="shared" ref="O26:O30" si="18">SUM(L26:N26)</f>
        <v>0</v>
      </c>
      <c r="P26" s="11">
        <v>0</v>
      </c>
      <c r="Q26" s="2">
        <v>0</v>
      </c>
      <c r="R26" s="12">
        <v>0</v>
      </c>
      <c r="S26" s="23">
        <f t="shared" ref="S26:S30" si="19">SUM(P26:R26)</f>
        <v>0</v>
      </c>
      <c r="T26" s="23">
        <f>SUM(S26,O26,K26,G26)</f>
        <v>0</v>
      </c>
    </row>
    <row r="27" spans="2:20" ht="14.4" x14ac:dyDescent="0.3">
      <c r="B27" s="6" t="s">
        <v>25</v>
      </c>
      <c r="D27" s="11">
        <v>0</v>
      </c>
      <c r="E27" s="2">
        <v>0</v>
      </c>
      <c r="F27" s="12">
        <v>0</v>
      </c>
      <c r="G27" s="23">
        <f t="shared" si="16"/>
        <v>0</v>
      </c>
      <c r="H27" s="11">
        <v>0</v>
      </c>
      <c r="I27" s="2">
        <v>0</v>
      </c>
      <c r="J27" s="12">
        <v>0</v>
      </c>
      <c r="K27" s="23">
        <f t="shared" si="17"/>
        <v>0</v>
      </c>
      <c r="L27" s="11">
        <v>0</v>
      </c>
      <c r="M27" s="2">
        <v>0</v>
      </c>
      <c r="N27" s="12">
        <v>0</v>
      </c>
      <c r="O27" s="23">
        <f t="shared" si="18"/>
        <v>0</v>
      </c>
      <c r="P27" s="11">
        <v>0</v>
      </c>
      <c r="Q27" s="2">
        <v>0</v>
      </c>
      <c r="R27" s="12">
        <v>0</v>
      </c>
      <c r="S27" s="23">
        <f t="shared" si="19"/>
        <v>0</v>
      </c>
      <c r="T27" s="23">
        <f t="shared" ref="T27:T29" si="20">SUM(S27,O27,K27,G27)</f>
        <v>0</v>
      </c>
    </row>
    <row r="28" spans="2:20" ht="14.4" x14ac:dyDescent="0.3">
      <c r="B28" s="6" t="s">
        <v>26</v>
      </c>
      <c r="D28" s="11">
        <f>5430.5/3</f>
        <v>1810.1666666666667</v>
      </c>
      <c r="E28" s="2">
        <f>5430.5/3</f>
        <v>1810.1666666666667</v>
      </c>
      <c r="F28" s="12">
        <f>5430.5/3</f>
        <v>1810.1666666666667</v>
      </c>
      <c r="G28" s="23">
        <f t="shared" si="16"/>
        <v>5430.5</v>
      </c>
      <c r="H28" s="11">
        <f>9676.5/3</f>
        <v>3225.5</v>
      </c>
      <c r="I28" s="2">
        <f t="shared" ref="I28:J28" si="21">9676.5/3</f>
        <v>3225.5</v>
      </c>
      <c r="J28" s="12">
        <f t="shared" si="21"/>
        <v>3225.5</v>
      </c>
      <c r="K28" s="23">
        <f t="shared" si="17"/>
        <v>9676.5</v>
      </c>
      <c r="L28" s="11">
        <f>4760.1/3</f>
        <v>1586.7</v>
      </c>
      <c r="M28" s="2">
        <f t="shared" ref="M28:N28" si="22">4760.1/3</f>
        <v>1586.7</v>
      </c>
      <c r="N28" s="12">
        <f t="shared" si="22"/>
        <v>1586.7</v>
      </c>
      <c r="O28" s="23">
        <f t="shared" si="18"/>
        <v>4760.1000000000004</v>
      </c>
      <c r="P28" s="11">
        <f>4714.1/3</f>
        <v>1571.3666666666668</v>
      </c>
      <c r="Q28" s="2">
        <f t="shared" ref="Q28:R28" si="23">4714.1/3</f>
        <v>1571.3666666666668</v>
      </c>
      <c r="R28" s="12">
        <f t="shared" si="23"/>
        <v>1571.3666666666668</v>
      </c>
      <c r="S28" s="23">
        <f t="shared" si="19"/>
        <v>4714.1000000000004</v>
      </c>
      <c r="T28" s="23">
        <f t="shared" si="20"/>
        <v>24581.200000000001</v>
      </c>
    </row>
    <row r="29" spans="2:20" ht="14.4" x14ac:dyDescent="0.3">
      <c r="B29" s="41" t="s">
        <v>45</v>
      </c>
      <c r="D29" s="11">
        <v>0</v>
      </c>
      <c r="E29" s="2">
        <v>0</v>
      </c>
      <c r="F29" s="12">
        <v>0</v>
      </c>
      <c r="G29" s="23">
        <f t="shared" si="16"/>
        <v>0</v>
      </c>
      <c r="H29" s="11">
        <v>0</v>
      </c>
      <c r="I29" s="2">
        <v>0</v>
      </c>
      <c r="J29" s="12">
        <v>0</v>
      </c>
      <c r="K29" s="23">
        <f t="shared" si="17"/>
        <v>0</v>
      </c>
      <c r="L29" s="11">
        <v>0</v>
      </c>
      <c r="M29" s="2">
        <v>0</v>
      </c>
      <c r="N29" s="12">
        <v>0</v>
      </c>
      <c r="O29" s="23">
        <f t="shared" si="18"/>
        <v>0</v>
      </c>
      <c r="P29" s="11">
        <v>0</v>
      </c>
      <c r="Q29" s="2">
        <v>0</v>
      </c>
      <c r="R29" s="12">
        <v>0</v>
      </c>
      <c r="S29" s="23">
        <f t="shared" si="19"/>
        <v>0</v>
      </c>
      <c r="T29" s="23">
        <f t="shared" si="20"/>
        <v>0</v>
      </c>
    </row>
    <row r="30" spans="2:20" ht="14.4" x14ac:dyDescent="0.3">
      <c r="B30" s="6" t="s">
        <v>27</v>
      </c>
      <c r="C30" s="4"/>
      <c r="D30" s="13">
        <v>0</v>
      </c>
      <c r="E30" s="3">
        <v>0</v>
      </c>
      <c r="F30" s="14">
        <v>0</v>
      </c>
      <c r="G30" s="30">
        <f t="shared" si="16"/>
        <v>0</v>
      </c>
      <c r="H30" s="13">
        <v>12</v>
      </c>
      <c r="I30" s="3">
        <v>12</v>
      </c>
      <c r="J30" s="14">
        <v>12</v>
      </c>
      <c r="K30" s="30">
        <f t="shared" si="17"/>
        <v>36</v>
      </c>
      <c r="L30" s="13">
        <v>0</v>
      </c>
      <c r="M30" s="3">
        <v>0</v>
      </c>
      <c r="N30" s="14">
        <v>0</v>
      </c>
      <c r="O30" s="30">
        <f t="shared" si="18"/>
        <v>0</v>
      </c>
      <c r="P30" s="13">
        <v>0</v>
      </c>
      <c r="Q30" s="3">
        <v>0</v>
      </c>
      <c r="R30" s="14">
        <v>0</v>
      </c>
      <c r="S30" s="30">
        <f t="shared" si="19"/>
        <v>0</v>
      </c>
      <c r="T30" s="30">
        <f>SUM(S30,O30,K30,G30)</f>
        <v>36</v>
      </c>
    </row>
    <row r="31" spans="2:20" ht="14.4" x14ac:dyDescent="0.3">
      <c r="B31" s="6" t="s">
        <v>28</v>
      </c>
      <c r="D31" s="22">
        <f t="shared" ref="D31:T31" si="24">D23-SUM(D26:D30)</f>
        <v>5515.1933333333336</v>
      </c>
      <c r="E31" s="23">
        <f t="shared" si="24"/>
        <v>5510.2466666666669</v>
      </c>
      <c r="F31" s="24">
        <f t="shared" si="24"/>
        <v>5505.3099999999995</v>
      </c>
      <c r="G31" s="23">
        <f t="shared" si="24"/>
        <v>5505.3099999999995</v>
      </c>
      <c r="H31" s="22">
        <f t="shared" si="24"/>
        <v>5384.7566666666662</v>
      </c>
      <c r="I31" s="23">
        <f t="shared" si="24"/>
        <v>5264.2033333333329</v>
      </c>
      <c r="J31" s="24">
        <f t="shared" si="24"/>
        <v>5143.6399999999994</v>
      </c>
      <c r="K31" s="23">
        <f t="shared" si="24"/>
        <v>5143.6399999999994</v>
      </c>
      <c r="L31" s="22">
        <f t="shared" si="24"/>
        <v>5207.28</v>
      </c>
      <c r="M31" s="23">
        <f t="shared" si="24"/>
        <v>5270.92</v>
      </c>
      <c r="N31" s="24">
        <f t="shared" si="24"/>
        <v>5334.56</v>
      </c>
      <c r="O31" s="23">
        <f t="shared" si="24"/>
        <v>5334.5599999999995</v>
      </c>
      <c r="P31" s="22">
        <f t="shared" si="24"/>
        <v>5613.73</v>
      </c>
      <c r="Q31" s="23">
        <f t="shared" si="24"/>
        <v>5892.9</v>
      </c>
      <c r="R31" s="24">
        <f t="shared" si="24"/>
        <v>6172.0599999999995</v>
      </c>
      <c r="S31" s="23">
        <f t="shared" si="24"/>
        <v>6172.0599999999995</v>
      </c>
      <c r="T31" s="23">
        <f t="shared" si="24"/>
        <v>6172.0599999999977</v>
      </c>
    </row>
    <row r="32" spans="2:20" ht="15" customHeight="1" x14ac:dyDescent="0.3">
      <c r="B32" s="7"/>
      <c r="D32" s="15"/>
      <c r="F32" s="16"/>
      <c r="G32" s="31"/>
      <c r="H32" s="15"/>
      <c r="J32" s="16"/>
      <c r="K32" s="31"/>
      <c r="L32" s="15"/>
      <c r="N32" s="16"/>
      <c r="O32" s="31"/>
      <c r="P32" s="15"/>
      <c r="R32" s="16"/>
      <c r="S32" s="31"/>
      <c r="T32" s="31"/>
    </row>
    <row r="33" spans="2:20" ht="14.4" x14ac:dyDescent="0.3">
      <c r="B33" s="5" t="s">
        <v>31</v>
      </c>
      <c r="D33" s="11"/>
      <c r="E33" s="2"/>
      <c r="F33" s="12"/>
      <c r="G33" s="23"/>
      <c r="H33" s="11"/>
      <c r="I33" s="2"/>
      <c r="J33" s="12"/>
      <c r="K33" s="23"/>
      <c r="L33" s="11"/>
      <c r="M33" s="2"/>
      <c r="N33" s="12"/>
      <c r="O33" s="23"/>
      <c r="P33" s="11"/>
      <c r="Q33" s="2"/>
      <c r="R33" s="12"/>
      <c r="S33" s="23"/>
      <c r="T33" s="23"/>
    </row>
    <row r="34" spans="2:20" ht="14.4" x14ac:dyDescent="0.3">
      <c r="B34" s="6" t="s">
        <v>32</v>
      </c>
      <c r="D34" s="17">
        <f>D31</f>
        <v>5515.1933333333336</v>
      </c>
      <c r="E34" s="4">
        <f t="shared" ref="E34:T34" si="25">E31</f>
        <v>5510.2466666666669</v>
      </c>
      <c r="F34" s="18">
        <f t="shared" si="25"/>
        <v>5505.3099999999995</v>
      </c>
      <c r="G34" s="32">
        <f t="shared" si="25"/>
        <v>5505.3099999999995</v>
      </c>
      <c r="H34" s="17">
        <f>H31</f>
        <v>5384.7566666666662</v>
      </c>
      <c r="I34" s="4">
        <f t="shared" ref="I34:K34" si="26">I31</f>
        <v>5264.2033333333329</v>
      </c>
      <c r="J34" s="18">
        <f t="shared" si="26"/>
        <v>5143.6399999999994</v>
      </c>
      <c r="K34" s="32">
        <f t="shared" si="26"/>
        <v>5143.6399999999994</v>
      </c>
      <c r="L34" s="17">
        <f>L31</f>
        <v>5207.28</v>
      </c>
      <c r="M34" s="4">
        <f t="shared" ref="M34:O34" si="27">M31</f>
        <v>5270.92</v>
      </c>
      <c r="N34" s="18">
        <f t="shared" si="27"/>
        <v>5334.56</v>
      </c>
      <c r="O34" s="32">
        <f t="shared" si="27"/>
        <v>5334.5599999999995</v>
      </c>
      <c r="P34" s="17">
        <f>P31</f>
        <v>5613.73</v>
      </c>
      <c r="Q34" s="4">
        <f t="shared" ref="Q34:S34" si="28">Q31</f>
        <v>5892.9</v>
      </c>
      <c r="R34" s="18">
        <f t="shared" si="28"/>
        <v>6172.0599999999995</v>
      </c>
      <c r="S34" s="32">
        <f t="shared" si="28"/>
        <v>6172.0599999999995</v>
      </c>
      <c r="T34" s="32">
        <f t="shared" si="25"/>
        <v>6172.0599999999977</v>
      </c>
    </row>
    <row r="35" spans="2:20" ht="14.4" x14ac:dyDescent="0.3">
      <c r="B35" s="6" t="s">
        <v>33</v>
      </c>
      <c r="D35" s="17">
        <v>0</v>
      </c>
      <c r="E35" s="4">
        <v>0</v>
      </c>
      <c r="F35" s="18">
        <v>0</v>
      </c>
      <c r="G35" s="32">
        <v>0</v>
      </c>
      <c r="H35" s="17">
        <v>0</v>
      </c>
      <c r="I35" s="4">
        <v>0</v>
      </c>
      <c r="J35" s="18">
        <v>0</v>
      </c>
      <c r="K35" s="32">
        <v>0</v>
      </c>
      <c r="L35" s="17">
        <v>0</v>
      </c>
      <c r="M35" s="4">
        <v>0</v>
      </c>
      <c r="N35" s="18">
        <v>0</v>
      </c>
      <c r="O35" s="32">
        <v>0</v>
      </c>
      <c r="P35" s="17">
        <v>0</v>
      </c>
      <c r="Q35" s="4">
        <v>0</v>
      </c>
      <c r="R35" s="18">
        <v>0</v>
      </c>
      <c r="S35" s="32">
        <v>0</v>
      </c>
      <c r="T35" s="32">
        <v>0</v>
      </c>
    </row>
    <row r="36" spans="2:20" ht="14.4" x14ac:dyDescent="0.3">
      <c r="B36" s="6" t="s">
        <v>34</v>
      </c>
      <c r="D36" s="17">
        <v>0</v>
      </c>
      <c r="E36" s="4">
        <v>0</v>
      </c>
      <c r="F36" s="18">
        <v>0</v>
      </c>
      <c r="G36" s="32">
        <v>0</v>
      </c>
      <c r="H36" s="17">
        <v>0</v>
      </c>
      <c r="I36" s="4">
        <v>0</v>
      </c>
      <c r="J36" s="18">
        <v>0</v>
      </c>
      <c r="K36" s="32">
        <v>0</v>
      </c>
      <c r="L36" s="17">
        <v>0</v>
      </c>
      <c r="M36" s="4">
        <v>0</v>
      </c>
      <c r="N36" s="18">
        <v>0</v>
      </c>
      <c r="O36" s="32">
        <v>0</v>
      </c>
      <c r="P36" s="17">
        <v>0</v>
      </c>
      <c r="Q36" s="4">
        <v>0</v>
      </c>
      <c r="R36" s="18">
        <v>0</v>
      </c>
      <c r="S36" s="32">
        <v>0</v>
      </c>
      <c r="T36" s="32">
        <v>0</v>
      </c>
    </row>
    <row r="37" spans="2:20" ht="15" customHeight="1" x14ac:dyDescent="0.3">
      <c r="D37" s="26">
        <f>SUM(D34:D36)</f>
        <v>5515.1933333333336</v>
      </c>
      <c r="E37" s="27">
        <f t="shared" ref="E37:T37" si="29">SUM(E34:E36)</f>
        <v>5510.2466666666669</v>
      </c>
      <c r="F37" s="28">
        <f t="shared" si="29"/>
        <v>5505.3099999999995</v>
      </c>
      <c r="G37" s="29">
        <f t="shared" si="29"/>
        <v>5505.3099999999995</v>
      </c>
      <c r="H37" s="26">
        <f>SUM(H34:H36)</f>
        <v>5384.7566666666662</v>
      </c>
      <c r="I37" s="27">
        <f t="shared" ref="I37" si="30">SUM(I34:I36)</f>
        <v>5264.2033333333329</v>
      </c>
      <c r="J37" s="28">
        <f t="shared" ref="J37" si="31">SUM(J34:J36)</f>
        <v>5143.6399999999994</v>
      </c>
      <c r="K37" s="29">
        <f t="shared" ref="K37" si="32">SUM(K34:K36)</f>
        <v>5143.6399999999994</v>
      </c>
      <c r="L37" s="26">
        <f>SUM(L34:L36)</f>
        <v>5207.28</v>
      </c>
      <c r="M37" s="27">
        <f t="shared" ref="M37" si="33">SUM(M34:M36)</f>
        <v>5270.92</v>
      </c>
      <c r="N37" s="28">
        <f t="shared" ref="N37" si="34">SUM(N34:N36)</f>
        <v>5334.56</v>
      </c>
      <c r="O37" s="29">
        <f t="shared" ref="O37" si="35">SUM(O34:O36)</f>
        <v>5334.5599999999995</v>
      </c>
      <c r="P37" s="26">
        <f>SUM(P34:P36)</f>
        <v>5613.73</v>
      </c>
      <c r="Q37" s="27">
        <f t="shared" ref="Q37" si="36">SUM(Q34:Q36)</f>
        <v>5892.9</v>
      </c>
      <c r="R37" s="28">
        <f t="shared" ref="R37" si="37">SUM(R34:R36)</f>
        <v>6172.0599999999995</v>
      </c>
      <c r="S37" s="29">
        <f t="shared" ref="S37" si="38">SUM(S34:S36)</f>
        <v>6172.0599999999995</v>
      </c>
      <c r="T37" s="29">
        <f t="shared" si="29"/>
        <v>6172.0599999999977</v>
      </c>
    </row>
    <row r="38" spans="2:20" ht="15" customHeight="1" x14ac:dyDescent="0.3">
      <c r="D38" t="b">
        <f>D37=D31</f>
        <v>1</v>
      </c>
      <c r="E38" t="b">
        <f t="shared" ref="E38:T38" si="39">E37=E31</f>
        <v>1</v>
      </c>
      <c r="F38" t="b">
        <f t="shared" si="39"/>
        <v>1</v>
      </c>
      <c r="G38" t="b">
        <f t="shared" si="39"/>
        <v>1</v>
      </c>
      <c r="H38" t="b">
        <f t="shared" si="39"/>
        <v>1</v>
      </c>
      <c r="I38" t="b">
        <f t="shared" si="39"/>
        <v>1</v>
      </c>
      <c r="J38" t="b">
        <f t="shared" si="39"/>
        <v>1</v>
      </c>
      <c r="K38" t="b">
        <f t="shared" si="39"/>
        <v>1</v>
      </c>
      <c r="L38" t="b">
        <f t="shared" si="39"/>
        <v>1</v>
      </c>
      <c r="M38" t="b">
        <f t="shared" si="39"/>
        <v>1</v>
      </c>
      <c r="N38" t="b">
        <f t="shared" si="39"/>
        <v>1</v>
      </c>
      <c r="O38" t="b">
        <f t="shared" si="39"/>
        <v>1</v>
      </c>
      <c r="P38" t="b">
        <f t="shared" si="39"/>
        <v>1</v>
      </c>
      <c r="Q38" t="b">
        <f t="shared" si="39"/>
        <v>1</v>
      </c>
      <c r="R38" t="b">
        <f t="shared" si="39"/>
        <v>1</v>
      </c>
      <c r="S38" t="b">
        <f t="shared" si="39"/>
        <v>1</v>
      </c>
      <c r="T38" t="b">
        <f t="shared" si="39"/>
        <v>1</v>
      </c>
    </row>
  </sheetData>
  <mergeCells count="3">
    <mergeCell ref="A5:T5"/>
    <mergeCell ref="A6:T6"/>
    <mergeCell ref="A1:B4"/>
  </mergeCells>
  <conditionalFormatting sqref="D38:T38">
    <cfRule type="containsText" dxfId="1" priority="1" operator="containsText" text="TRUE">
      <formula>NOT(ISERROR(SEARCH("TRUE",D38)))</formula>
    </cfRule>
    <cfRule type="containsText" dxfId="0" priority="2" operator="containsText" text="FALSE">
      <formula>NOT(ISERROR(SEARCH("FALSE",D38)))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ASO Reconciliation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Bell</dc:creator>
  <cp:keywords/>
  <dc:description/>
  <cp:lastModifiedBy>Luke Bell</cp:lastModifiedBy>
  <cp:revision/>
  <dcterms:created xsi:type="dcterms:W3CDTF">2023-08-14T20:32:41Z</dcterms:created>
  <dcterms:modified xsi:type="dcterms:W3CDTF">2024-10-23T14:02:49Z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