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Joyce\"/>
    </mc:Choice>
  </mc:AlternateContent>
  <xr:revisionPtr revIDLastSave="0" documentId="8_{63265BFA-6DED-4B12-8982-750AAF661D1A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change this" sheetId="2" state="hidden" r:id="rId2"/>
  </sheets>
  <definedNames>
    <definedName name="months">'change this'!$A$1:$A$31</definedName>
    <definedName name="reasons">'change this'!$C$2:$C$7</definedName>
    <definedName name="weeklyhours">'change this'!$E$1:$E$11</definedName>
    <definedName name="weeklyhourscap">'change this'!$F$1:$F$11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H18" i="1" l="1"/>
  <c r="I19" i="1"/>
  <c r="I18" i="1"/>
  <c r="H19" i="1"/>
  <c r="H20" i="1"/>
  <c r="B24" i="1"/>
  <c r="B23" i="1" s="1"/>
  <c r="F3" i="1"/>
  <c r="E4" i="1" s="1"/>
  <c r="F26" i="1"/>
  <c r="D26" i="1"/>
  <c r="C51" i="1"/>
  <c r="C50" i="1"/>
  <c r="C49" i="1"/>
  <c r="C48" i="1"/>
  <c r="C47" i="1"/>
  <c r="C46" i="1"/>
  <c r="B51" i="1"/>
  <c r="B50" i="1"/>
  <c r="B49" i="1"/>
  <c r="B48" i="1"/>
  <c r="B47" i="1"/>
  <c r="B46" i="1"/>
  <c r="H30" i="1"/>
  <c r="H31" i="1"/>
  <c r="H32" i="1"/>
  <c r="H33" i="1"/>
  <c r="H34" i="1"/>
  <c r="H35" i="1"/>
  <c r="H29" i="1"/>
  <c r="H21" i="1"/>
  <c r="H22" i="1"/>
  <c r="H23" i="1"/>
  <c r="H24" i="1"/>
  <c r="F37" i="1"/>
  <c r="F39" i="1" s="1"/>
  <c r="D37" i="1"/>
  <c r="C26" i="1"/>
  <c r="B45" i="1" s="1"/>
  <c r="I29" i="1"/>
  <c r="I30" i="1"/>
  <c r="I31" i="1"/>
  <c r="I32" i="1"/>
  <c r="I33" i="1"/>
  <c r="I34" i="1"/>
  <c r="I35" i="1"/>
  <c r="I20" i="1"/>
  <c r="I21" i="1"/>
  <c r="I22" i="1"/>
  <c r="I23" i="1"/>
  <c r="I24" i="1"/>
  <c r="C37" i="1"/>
  <c r="C45" i="1" s="1"/>
  <c r="D39" i="1" l="1"/>
  <c r="B20" i="1"/>
  <c r="I3" i="1"/>
  <c r="B18" i="1"/>
  <c r="B22" i="1"/>
  <c r="B19" i="1"/>
  <c r="B21" i="1"/>
  <c r="H26" i="1"/>
  <c r="H37" i="1"/>
  <c r="D49" i="1"/>
  <c r="D51" i="1"/>
  <c r="D46" i="1"/>
  <c r="D48" i="1"/>
  <c r="D50" i="1"/>
  <c r="D45" i="1"/>
  <c r="C44" i="1"/>
  <c r="C52" i="1" s="1"/>
  <c r="B44" i="1"/>
  <c r="C39" i="1"/>
  <c r="I37" i="1"/>
  <c r="B35" i="1"/>
  <c r="B33" i="1" l="1"/>
  <c r="B31" i="1"/>
  <c r="B29" i="1"/>
  <c r="B34" i="1"/>
  <c r="B32" i="1"/>
  <c r="B30" i="1"/>
  <c r="H39" i="1"/>
  <c r="D44" i="1"/>
  <c r="D47" i="1"/>
  <c r="I26" i="1"/>
  <c r="D52" i="1" l="1"/>
  <c r="I39" i="1"/>
  <c r="B52" i="1"/>
</calcChain>
</file>

<file path=xl/sharedStrings.xml><?xml version="1.0" encoding="utf-8"?>
<sst xmlns="http://schemas.openxmlformats.org/spreadsheetml/2006/main" count="74" uniqueCount="50">
  <si>
    <t>The Diocese of Charleston Time Report</t>
  </si>
  <si>
    <t>Pay Day:</t>
  </si>
  <si>
    <t>Saturday</t>
  </si>
  <si>
    <t>Sunday</t>
  </si>
  <si>
    <t>Monday</t>
  </si>
  <si>
    <t>Tuesday</t>
  </si>
  <si>
    <t>Wednesday</t>
  </si>
  <si>
    <t>Thursday</t>
  </si>
  <si>
    <t>Friday</t>
  </si>
  <si>
    <t>Day</t>
  </si>
  <si>
    <t>Date</t>
  </si>
  <si>
    <t>and Friday:</t>
  </si>
  <si>
    <t>Sick</t>
  </si>
  <si>
    <t>Vacation</t>
  </si>
  <si>
    <t>Holiday</t>
  </si>
  <si>
    <t>Offices Closed</t>
  </si>
  <si>
    <t>Jury Duty</t>
  </si>
  <si>
    <t>Bereavement</t>
  </si>
  <si>
    <t>Hours Worked</t>
  </si>
  <si>
    <t>Total Paid Hours</t>
  </si>
  <si>
    <t>Comments</t>
  </si>
  <si>
    <t>Employee's Name:</t>
  </si>
  <si>
    <t>Department:</t>
  </si>
  <si>
    <t>Paid Time Off</t>
  </si>
  <si>
    <t>Totals:</t>
  </si>
  <si>
    <t>Grand Total:</t>
  </si>
  <si>
    <t>This is due to Payroll by Monday:</t>
  </si>
  <si>
    <t>Regular</t>
  </si>
  <si>
    <t>Overtime</t>
  </si>
  <si>
    <t>Week 1</t>
  </si>
  <si>
    <t>Week 2</t>
  </si>
  <si>
    <t>Total</t>
  </si>
  <si>
    <t>Total Paid Hours:</t>
  </si>
  <si>
    <t>2nd Paid Time Off</t>
  </si>
  <si>
    <t>Weekly Scheduled Hours:</t>
  </si>
  <si>
    <t>Total Paid Time Off</t>
  </si>
  <si>
    <t>Weeks ending Friday:</t>
  </si>
  <si>
    <t xml:space="preserve"> </t>
  </si>
  <si>
    <t>1. Select the correct work weeks in C3.</t>
  </si>
  <si>
    <r>
      <t xml:space="preserve">Only the cells in </t>
    </r>
    <r>
      <rPr>
        <b/>
        <sz val="11"/>
        <color theme="1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 xml:space="preserve"> need to be filled, the </t>
    </r>
    <r>
      <rPr>
        <b/>
        <sz val="11"/>
        <color theme="1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cells will be totaled automatically.</t>
    </r>
  </si>
  <si>
    <t>4. Enter Hours Worked and Paid Time Off in Green cells.</t>
  </si>
  <si>
    <t>5. E-mail to your supervisor once timesheet is complete, who will then approve and e-mail to Payroll</t>
  </si>
  <si>
    <t>3. Select your correct weekly scheduled hours in C15.</t>
  </si>
  <si>
    <t>Note: A reason must be given for Paid Time Off, and Total Paid Time Off cannot exceed your average work hours per day</t>
  </si>
  <si>
    <t>Other</t>
  </si>
  <si>
    <t>2. Enter your Name and Department in B11 &amp; B13.</t>
  </si>
  <si>
    <t>Paid Time Off Reason</t>
  </si>
  <si>
    <t>2nd Time Off Reason</t>
  </si>
  <si>
    <t>Department Head/Supervisor's Signature</t>
  </si>
  <si>
    <t>Employee's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</si>
</sst>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Bernard MT Condensed"/>
      <family val="1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rgb="FF000000"/>
      <name val="Bernard MT Condensed"/>
      <family val="1"/>
    </font>
    <font>
      <b/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gray125">
        <bgColor rgb="FFC6EFCE"/>
      </patternFill>
    </fill>
    <fill>
      <patternFill patternType="solid">
        <fgColor theme="4" tint="0.79998168889431442"/>
        <bgColor indexed="64"/>
      </patternFill>
    </fill>
    <fill>
      <patternFill patternType="gray125">
        <bgColor theme="4" tint="0.79998168889431442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3" borderId="0" applyNumberFormat="0" applyBorder="0" applyAlignment="0" applyProtection="0"/>
  </cellStyleXfs>
  <cellXfs count="110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/>
    <xf numFmtId="0" fontId="0" fillId="0" borderId="0" xfId="0" applyFill="1" applyBorder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2" fillId="0" borderId="0" xfId="0" applyFont="1"/>
    <xf numFmtId="0" fontId="3" fillId="0" borderId="0" xfId="0" applyFont="1" applyAlignment="1">
      <alignment horizontal="center"/>
    </xf>
    <xf numFmtId="164" fontId="0" fillId="0" borderId="0" xfId="0" applyNumberFormat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19" xfId="0" applyBorder="1"/>
    <xf numFmtId="0" fontId="1" fillId="0" borderId="22" xfId="0" applyFont="1" applyBorder="1"/>
    <xf numFmtId="0" fontId="1" fillId="0" borderId="0" xfId="0" applyFont="1" applyBorder="1"/>
    <xf numFmtId="0" fontId="0" fillId="0" borderId="20" xfId="0" applyBorder="1"/>
    <xf numFmtId="0" fontId="0" fillId="0" borderId="18" xfId="0" applyBorder="1" applyAlignment="1">
      <alignment vertical="center"/>
    </xf>
    <xf numFmtId="14" fontId="3" fillId="0" borderId="22" xfId="0" applyNumberFormat="1" applyFont="1" applyFill="1" applyBorder="1" applyAlignment="1">
      <alignment horizontal="left"/>
    </xf>
    <xf numFmtId="0" fontId="8" fillId="0" borderId="0" xfId="0" applyFont="1"/>
    <xf numFmtId="0" fontId="8" fillId="1" borderId="1" xfId="0" applyFont="1" applyFill="1" applyBorder="1" applyAlignment="1">
      <alignment horizontal="center"/>
    </xf>
    <xf numFmtId="14" fontId="8" fillId="1" borderId="1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/>
    <xf numFmtId="4" fontId="8" fillId="2" borderId="1" xfId="0" applyNumberFormat="1" applyFont="1" applyFill="1" applyBorder="1"/>
    <xf numFmtId="4" fontId="8" fillId="2" borderId="4" xfId="0" applyNumberFormat="1" applyFont="1" applyFill="1" applyBorder="1"/>
    <xf numFmtId="4" fontId="8" fillId="2" borderId="13" xfId="0" applyNumberFormat="1" applyFont="1" applyFill="1" applyBorder="1"/>
    <xf numFmtId="4" fontId="8" fillId="2" borderId="14" xfId="0" applyNumberFormat="1" applyFont="1" applyFill="1" applyBorder="1"/>
    <xf numFmtId="0" fontId="8" fillId="2" borderId="4" xfId="0" applyFont="1" applyFill="1" applyBorder="1"/>
    <xf numFmtId="4" fontId="8" fillId="2" borderId="10" xfId="0" applyNumberFormat="1" applyFont="1" applyFill="1" applyBorder="1"/>
    <xf numFmtId="4" fontId="8" fillId="2" borderId="12" xfId="0" applyNumberFormat="1" applyFont="1" applyFill="1" applyBorder="1"/>
    <xf numFmtId="39" fontId="8" fillId="0" borderId="0" xfId="0" applyNumberFormat="1" applyFont="1" applyFill="1" applyBorder="1"/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/>
    </xf>
    <xf numFmtId="14" fontId="8" fillId="0" borderId="5" xfId="0" applyNumberFormat="1" applyFont="1" applyBorder="1" applyAlignment="1">
      <alignment horizontal="center"/>
    </xf>
    <xf numFmtId="0" fontId="8" fillId="0" borderId="5" xfId="0" applyFont="1" applyBorder="1"/>
    <xf numFmtId="0" fontId="4" fillId="0" borderId="5" xfId="0" applyFont="1" applyBorder="1" applyAlignment="1">
      <alignment horizontal="center"/>
    </xf>
    <xf numFmtId="14" fontId="4" fillId="0" borderId="6" xfId="0" applyNumberFormat="1" applyFont="1" applyBorder="1" applyAlignment="1">
      <alignment horizontal="center"/>
    </xf>
    <xf numFmtId="0" fontId="11" fillId="3" borderId="1" xfId="1" applyFont="1" applyBorder="1" applyAlignment="1" applyProtection="1">
      <alignment horizontal="center"/>
      <protection locked="0"/>
    </xf>
    <xf numFmtId="39" fontId="10" fillId="4" borderId="1" xfId="1" applyNumberFormat="1" applyFont="1" applyFill="1" applyBorder="1" applyProtection="1">
      <protection locked="0"/>
    </xf>
    <xf numFmtId="0" fontId="10" fillId="4" borderId="1" xfId="1" applyFont="1" applyFill="1" applyBorder="1" applyProtection="1">
      <protection locked="0"/>
    </xf>
    <xf numFmtId="39" fontId="10" fillId="3" borderId="8" xfId="1" applyNumberFormat="1" applyFont="1" applyBorder="1" applyProtection="1">
      <protection locked="0"/>
    </xf>
    <xf numFmtId="0" fontId="10" fillId="3" borderId="8" xfId="1" applyFont="1" applyBorder="1" applyProtection="1">
      <protection locked="0"/>
    </xf>
    <xf numFmtId="39" fontId="10" fillId="3" borderId="1" xfId="1" applyNumberFormat="1" applyFont="1" applyBorder="1" applyProtection="1">
      <protection locked="0"/>
    </xf>
    <xf numFmtId="0" fontId="10" fillId="3" borderId="1" xfId="1" applyFont="1" applyBorder="1" applyProtection="1">
      <protection locked="0"/>
    </xf>
    <xf numFmtId="39" fontId="10" fillId="4" borderId="6" xfId="1" applyNumberFormat="1" applyFont="1" applyFill="1" applyBorder="1" applyProtection="1">
      <protection locked="0"/>
    </xf>
    <xf numFmtId="39" fontId="10" fillId="3" borderId="27" xfId="1" applyNumberFormat="1" applyFont="1" applyBorder="1" applyProtection="1">
      <protection locked="0"/>
    </xf>
    <xf numFmtId="39" fontId="10" fillId="3" borderId="6" xfId="1" applyNumberFormat="1" applyFont="1" applyBorder="1" applyProtection="1">
      <protection locked="0"/>
    </xf>
    <xf numFmtId="39" fontId="10" fillId="4" borderId="26" xfId="1" applyNumberFormat="1" applyFont="1" applyFill="1" applyBorder="1" applyProtection="1">
      <protection locked="0"/>
    </xf>
    <xf numFmtId="39" fontId="10" fillId="3" borderId="28" xfId="1" applyNumberFormat="1" applyFont="1" applyBorder="1" applyProtection="1">
      <protection locked="0"/>
    </xf>
    <xf numFmtId="39" fontId="10" fillId="3" borderId="26" xfId="1" applyNumberFormat="1" applyFont="1" applyBorder="1" applyProtection="1">
      <protection locked="0"/>
    </xf>
    <xf numFmtId="0" fontId="8" fillId="2" borderId="11" xfId="0" applyFont="1" applyFill="1" applyBorder="1"/>
    <xf numFmtId="39" fontId="8" fillId="2" borderId="12" xfId="0" applyNumberFormat="1" applyFont="1" applyFill="1" applyBorder="1"/>
    <xf numFmtId="39" fontId="8" fillId="2" borderId="29" xfId="0" applyNumberFormat="1" applyFont="1" applyFill="1" applyBorder="1"/>
    <xf numFmtId="39" fontId="8" fillId="2" borderId="25" xfId="0" applyNumberFormat="1" applyFont="1" applyFill="1" applyBorder="1"/>
    <xf numFmtId="39" fontId="8" fillId="2" borderId="9" xfId="0" applyNumberFormat="1" applyFont="1" applyFill="1" applyBorder="1"/>
    <xf numFmtId="39" fontId="8" fillId="5" borderId="9" xfId="0" applyNumberFormat="1" applyFont="1" applyFill="1" applyBorder="1"/>
    <xf numFmtId="0" fontId="8" fillId="2" borderId="10" xfId="0" applyFont="1" applyFill="1" applyBorder="1" applyAlignment="1">
      <alignment horizontal="center"/>
    </xf>
    <xf numFmtId="39" fontId="8" fillId="6" borderId="1" xfId="0" applyNumberFormat="1" applyFont="1" applyFill="1" applyBorder="1"/>
    <xf numFmtId="39" fontId="8" fillId="5" borderId="1" xfId="0" applyNumberFormat="1" applyFont="1" applyFill="1" applyBorder="1"/>
    <xf numFmtId="0" fontId="8" fillId="5" borderId="4" xfId="0" applyFont="1" applyFill="1" applyBorder="1" applyAlignment="1">
      <alignment horizontal="center"/>
    </xf>
    <xf numFmtId="0" fontId="8" fillId="5" borderId="5" xfId="0" applyFont="1" applyFill="1" applyBorder="1"/>
    <xf numFmtId="39" fontId="8" fillId="5" borderId="4" xfId="0" applyNumberFormat="1" applyFont="1" applyFill="1" applyBorder="1"/>
    <xf numFmtId="39" fontId="8" fillId="5" borderId="26" xfId="0" applyNumberFormat="1" applyFont="1" applyFill="1" applyBorder="1"/>
    <xf numFmtId="39" fontId="8" fillId="5" borderId="6" xfId="0" applyNumberFormat="1" applyFont="1" applyFill="1" applyBorder="1"/>
    <xf numFmtId="0" fontId="8" fillId="5" borderId="1" xfId="0" applyFont="1" applyFill="1" applyBorder="1"/>
    <xf numFmtId="4" fontId="8" fillId="5" borderId="1" xfId="0" applyNumberFormat="1" applyFont="1" applyFill="1" applyBorder="1"/>
    <xf numFmtId="4" fontId="8" fillId="5" borderId="4" xfId="0" applyNumberFormat="1" applyFont="1" applyFill="1" applyBorder="1"/>
    <xf numFmtId="4" fontId="8" fillId="5" borderId="14" xfId="0" applyNumberFormat="1" applyFont="1" applyFill="1" applyBorder="1"/>
    <xf numFmtId="4" fontId="8" fillId="5" borderId="3" xfId="0" applyNumberFormat="1" applyFont="1" applyFill="1" applyBorder="1"/>
    <xf numFmtId="4" fontId="8" fillId="5" borderId="2" xfId="0" applyNumberFormat="1" applyFont="1" applyFill="1" applyBorder="1"/>
    <xf numFmtId="4" fontId="8" fillId="5" borderId="15" xfId="0" applyNumberFormat="1" applyFont="1" applyFill="1" applyBorder="1"/>
    <xf numFmtId="4" fontId="4" fillId="2" borderId="9" xfId="0" applyNumberFormat="1" applyFont="1" applyFill="1" applyBorder="1"/>
    <xf numFmtId="0" fontId="0" fillId="0" borderId="16" xfId="0" applyBorder="1"/>
    <xf numFmtId="0" fontId="11" fillId="3" borderId="4" xfId="1" applyFont="1" applyBorder="1" applyAlignment="1" applyProtection="1">
      <alignment horizontal="center"/>
      <protection locked="0"/>
    </xf>
    <xf numFmtId="0" fontId="11" fillId="3" borderId="6" xfId="1" applyFont="1" applyBorder="1" applyAlignment="1" applyProtection="1">
      <alignment horizontal="center"/>
      <protection locked="0"/>
    </xf>
    <xf numFmtId="0" fontId="8" fillId="0" borderId="16" xfId="0" applyFont="1" applyBorder="1" applyAlignment="1">
      <alignment horizontal="center" wrapText="1"/>
    </xf>
    <xf numFmtId="0" fontId="11" fillId="0" borderId="6" xfId="0" applyFont="1" applyBorder="1"/>
    <xf numFmtId="0" fontId="9" fillId="0" borderId="0" xfId="0" applyFont="1" applyFill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1" fillId="3" borderId="4" xfId="1" applyFont="1" applyBorder="1" applyAlignment="1" applyProtection="1">
      <alignment horizontal="left"/>
      <protection locked="0"/>
    </xf>
    <xf numFmtId="0" fontId="11" fillId="3" borderId="5" xfId="1" applyFont="1" applyBorder="1" applyAlignment="1" applyProtection="1">
      <alignment horizontal="left"/>
      <protection locked="0"/>
    </xf>
    <xf numFmtId="0" fontId="11" fillId="3" borderId="6" xfId="1" applyFont="1" applyBorder="1" applyAlignment="1" applyProtection="1">
      <alignment horizontal="left"/>
      <protection locked="0"/>
    </xf>
    <xf numFmtId="0" fontId="3" fillId="0" borderId="22" xfId="0" applyFont="1" applyFill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4" fontId="10" fillId="3" borderId="4" xfId="1" applyNumberFormat="1" applyFont="1" applyBorder="1" applyAlignment="1" applyProtection="1">
      <alignment horizontal="center"/>
      <protection locked="0"/>
    </xf>
    <xf numFmtId="14" fontId="10" fillId="3" borderId="6" xfId="1" applyNumberFormat="1" applyFont="1" applyBorder="1" applyAlignment="1" applyProtection="1">
      <alignment horizontal="center"/>
      <protection locked="0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Good" xfId="1" builtinId="26"/>
    <cellStyle name="Normal" xfId="0" builtinId="0"/>
  </cellStyles>
  <dxfs count="17">
    <dxf>
      <fill>
        <patternFill patternType="lightHorizontal">
          <bgColor rgb="FF00B0F0"/>
        </patternFill>
      </fill>
    </dxf>
    <dxf>
      <fill>
        <patternFill patternType="lightHorizontal">
          <bgColor rgb="FF00B0F0"/>
        </patternFill>
      </fill>
    </dxf>
    <dxf>
      <fill>
        <patternFill patternType="lightHorizontal">
          <bgColor rgb="FF00B0F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lightHorizontal">
          <bgColor rgb="FF00B0F0"/>
        </patternFill>
      </fill>
    </dxf>
  </dxfs>
  <tableStyles count="0" defaultTableStyle="TableStyleMedium9" defaultPivotStyle="PivotStyleLight16"/>
  <colors>
    <mruColors>
      <color rgb="FF00D3F0"/>
      <color rgb="FFFF9933"/>
      <color rgb="FFCCECFF"/>
      <color rgb="FF99FF99"/>
      <color rgb="FF99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121920</xdr:colOff>
          <xdr:row>10</xdr:row>
          <xdr:rowOff>22860</xdr:rowOff>
        </xdr:from>
        <xdr:to>
          <xdr:col>7</xdr:col>
          <xdr:colOff>746760</xdr:colOff>
          <xdr:row>12</xdr:row>
          <xdr:rowOff>30480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800" b="0" i="0" u="none" strike="noStrike" baseline="0">
                  <a:solidFill>
                    <a:srgbClr val="000000"/>
                  </a:solidFill>
                  <a:latin typeface="Bernard MT Condensed"/>
                </a:rPr>
                <a:t>Save &amp; Close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52"/>
  <sheetViews>
    <sheetView showGridLines="0" tabSelected="1" zoomScaleNormal="100" workbookViewId="0">
      <selection activeCell="C3" sqref="C3:D3"/>
    </sheetView>
  </sheetViews>
  <sheetFormatPr defaultRowHeight="14.4" x14ac:dyDescent="0.3"/>
  <cols>
    <col min="1" max="1" width="18.109375" customWidth="1"/>
    <col min="2" max="4" width="11.6640625" customWidth="1"/>
    <col min="5" max="5" width="12.6640625" customWidth="1"/>
    <col min="6" max="6" width="11.6640625" customWidth="1"/>
    <col min="7" max="7" width="12.6640625" customWidth="1"/>
    <col min="8" max="8" width="11.6640625" customWidth="1"/>
    <col min="9" max="9" width="13.6640625" customWidth="1"/>
    <col min="10" max="10" width="11.6640625" customWidth="1"/>
    <col min="11" max="11" width="20.109375" customWidth="1"/>
  </cols>
  <sheetData>
    <row r="1" spans="1:12" ht="19.8" x14ac:dyDescent="0.3">
      <c r="A1" s="14" t="s">
        <v>0</v>
      </c>
      <c r="H1" s="15"/>
      <c r="J1" s="4"/>
    </row>
    <row r="3" spans="1:12" s="28" customFormat="1" ht="15.6" x14ac:dyDescent="0.3">
      <c r="A3" s="96" t="s">
        <v>36</v>
      </c>
      <c r="B3" s="97"/>
      <c r="C3" s="98">
        <v>44001</v>
      </c>
      <c r="D3" s="99"/>
      <c r="E3" s="45" t="s">
        <v>11</v>
      </c>
      <c r="F3" s="46">
        <f>IF(C3="-"," ",C3+7)</f>
        <v>44008</v>
      </c>
      <c r="G3" s="47"/>
      <c r="H3" s="48" t="s">
        <v>1</v>
      </c>
      <c r="I3" s="49">
        <f>IF(C3="-"," ",F3+7)</f>
        <v>44015</v>
      </c>
    </row>
    <row r="4" spans="1:12" ht="15" thickBot="1" x14ac:dyDescent="0.35">
      <c r="A4" s="6"/>
      <c r="B4" s="95" t="s">
        <v>26</v>
      </c>
      <c r="C4" s="95"/>
      <c r="D4" s="95"/>
      <c r="E4" s="27">
        <f>IF(C3="-"," ",F3+3)</f>
        <v>44011</v>
      </c>
      <c r="F4" s="7"/>
      <c r="G4" s="1"/>
      <c r="H4" s="8"/>
      <c r="I4" s="9"/>
    </row>
    <row r="5" spans="1:12" x14ac:dyDescent="0.3">
      <c r="A5" s="100" t="s">
        <v>39</v>
      </c>
      <c r="B5" s="101"/>
      <c r="C5" s="101"/>
      <c r="D5" s="101"/>
      <c r="E5" s="101"/>
      <c r="F5" s="102"/>
      <c r="G5" s="102"/>
      <c r="H5" s="102"/>
      <c r="I5" s="26"/>
      <c r="J5" s="26"/>
      <c r="K5" s="22"/>
    </row>
    <row r="6" spans="1:12" ht="15" customHeight="1" x14ac:dyDescent="0.3">
      <c r="A6" s="17"/>
      <c r="B6" s="21" t="s">
        <v>38</v>
      </c>
      <c r="C6" s="20"/>
      <c r="D6" s="10"/>
      <c r="E6" s="1"/>
      <c r="F6" s="7"/>
      <c r="G6" s="107" t="s">
        <v>41</v>
      </c>
      <c r="H6" s="107"/>
      <c r="I6" s="107"/>
      <c r="J6" s="107"/>
      <c r="K6" s="108"/>
    </row>
    <row r="7" spans="1:12" x14ac:dyDescent="0.3">
      <c r="A7" s="17"/>
      <c r="B7" s="21" t="s">
        <v>45</v>
      </c>
      <c r="C7" s="20"/>
      <c r="D7" s="20"/>
      <c r="E7" s="1"/>
      <c r="F7" s="7"/>
      <c r="G7" s="107"/>
      <c r="H7" s="107"/>
      <c r="I7" s="107"/>
      <c r="J7" s="107"/>
      <c r="K7" s="108"/>
    </row>
    <row r="8" spans="1:12" x14ac:dyDescent="0.3">
      <c r="A8" s="25"/>
      <c r="B8" s="24" t="s">
        <v>42</v>
      </c>
      <c r="C8" s="1"/>
      <c r="D8" s="1"/>
      <c r="E8" s="1"/>
      <c r="F8" s="1"/>
      <c r="G8" s="103" t="s">
        <v>43</v>
      </c>
      <c r="H8" s="103"/>
      <c r="I8" s="103"/>
      <c r="J8" s="103"/>
      <c r="K8" s="104"/>
    </row>
    <row r="9" spans="1:12" ht="15" thickBot="1" x14ac:dyDescent="0.35">
      <c r="A9" s="18"/>
      <c r="B9" s="23" t="s">
        <v>40</v>
      </c>
      <c r="C9" s="19"/>
      <c r="D9" s="19"/>
      <c r="E9" s="19"/>
      <c r="F9" s="19"/>
      <c r="G9" s="105"/>
      <c r="H9" s="105"/>
      <c r="I9" s="105"/>
      <c r="J9" s="105"/>
      <c r="K9" s="106"/>
    </row>
    <row r="10" spans="1:12" x14ac:dyDescent="0.3">
      <c r="A10" s="1"/>
      <c r="B10" s="24"/>
      <c r="C10" s="1"/>
      <c r="D10" s="1"/>
      <c r="E10" s="1"/>
      <c r="F10" s="1"/>
      <c r="G10" s="1"/>
      <c r="H10" s="1"/>
      <c r="I10" s="1"/>
      <c r="J10" s="1"/>
      <c r="K10" s="1"/>
    </row>
    <row r="11" spans="1:12" ht="21.9" customHeight="1" x14ac:dyDescent="0.3">
      <c r="A11" s="28" t="s">
        <v>21</v>
      </c>
      <c r="B11" s="92"/>
      <c r="C11" s="93"/>
      <c r="D11" s="94"/>
    </row>
    <row r="12" spans="1:12" x14ac:dyDescent="0.3">
      <c r="L12" s="13"/>
    </row>
    <row r="13" spans="1:12" ht="21.9" customHeight="1" x14ac:dyDescent="0.3">
      <c r="A13" s="28" t="s">
        <v>22</v>
      </c>
      <c r="B13" s="92"/>
      <c r="C13" s="93"/>
      <c r="D13" s="93"/>
      <c r="E13" s="94"/>
    </row>
    <row r="14" spans="1:12" s="13" customFormat="1" x14ac:dyDescent="0.3">
      <c r="B14" s="12"/>
      <c r="C14" s="12"/>
      <c r="D14" s="12"/>
      <c r="E14" s="11"/>
    </row>
    <row r="15" spans="1:12" s="13" customFormat="1" ht="20.100000000000001" customHeight="1" x14ac:dyDescent="0.35">
      <c r="A15" s="90" t="s">
        <v>34</v>
      </c>
      <c r="B15" s="91"/>
      <c r="C15" s="50"/>
      <c r="D15" s="12"/>
      <c r="E15" s="11"/>
    </row>
    <row r="16" spans="1:12" x14ac:dyDescent="0.3">
      <c r="C16" s="2"/>
    </row>
    <row r="17" spans="1:14" ht="31.2" x14ac:dyDescent="0.3">
      <c r="A17" s="43" t="s">
        <v>9</v>
      </c>
      <c r="B17" s="43" t="s">
        <v>10</v>
      </c>
      <c r="C17" s="44" t="s">
        <v>18</v>
      </c>
      <c r="D17" s="43" t="s">
        <v>23</v>
      </c>
      <c r="E17" s="43" t="s">
        <v>46</v>
      </c>
      <c r="F17" s="43" t="s">
        <v>33</v>
      </c>
      <c r="G17" s="43" t="s">
        <v>47</v>
      </c>
      <c r="H17" s="43" t="s">
        <v>35</v>
      </c>
      <c r="I17" s="43" t="s">
        <v>19</v>
      </c>
      <c r="J17" s="88" t="s">
        <v>20</v>
      </c>
      <c r="K17" s="88"/>
      <c r="N17" s="13"/>
    </row>
    <row r="18" spans="1:14" s="5" customFormat="1" ht="24.9" customHeight="1" x14ac:dyDescent="0.3">
      <c r="A18" s="29" t="s">
        <v>2</v>
      </c>
      <c r="B18" s="30">
        <f>IF(C3="-"," ",B24-6)</f>
        <v>43995</v>
      </c>
      <c r="C18" s="60"/>
      <c r="D18" s="57"/>
      <c r="E18" s="52"/>
      <c r="F18" s="51"/>
      <c r="G18" s="52"/>
      <c r="H18" s="70">
        <f>SUM(D18,F18)</f>
        <v>0</v>
      </c>
      <c r="I18" s="70">
        <f t="shared" ref="I18:I24" si="0">SUM(C18:G18)</f>
        <v>0</v>
      </c>
      <c r="J18" s="86"/>
      <c r="K18" s="89"/>
    </row>
    <row r="19" spans="1:14" s="5" customFormat="1" ht="24.9" customHeight="1" x14ac:dyDescent="0.3">
      <c r="A19" s="29" t="s">
        <v>3</v>
      </c>
      <c r="B19" s="30">
        <f>IF(C3="-"," ",B24-5)</f>
        <v>43996</v>
      </c>
      <c r="C19" s="60"/>
      <c r="D19" s="57"/>
      <c r="E19" s="52"/>
      <c r="F19" s="51"/>
      <c r="G19" s="52"/>
      <c r="H19" s="70">
        <f t="shared" ref="H19:H24" si="1">SUM(D19,F19)</f>
        <v>0</v>
      </c>
      <c r="I19" s="70">
        <f t="shared" si="0"/>
        <v>0</v>
      </c>
      <c r="J19" s="86"/>
      <c r="K19" s="87"/>
    </row>
    <row r="20" spans="1:14" ht="24.9" customHeight="1" x14ac:dyDescent="0.3">
      <c r="A20" s="31" t="s">
        <v>4</v>
      </c>
      <c r="B20" s="32">
        <f>IF(C3="-"," ",B24-4)</f>
        <v>43997</v>
      </c>
      <c r="C20" s="61"/>
      <c r="D20" s="58"/>
      <c r="E20" s="54"/>
      <c r="F20" s="53"/>
      <c r="G20" s="54"/>
      <c r="H20" s="71">
        <f t="shared" si="1"/>
        <v>0</v>
      </c>
      <c r="I20" s="71">
        <f t="shared" si="0"/>
        <v>0</v>
      </c>
      <c r="J20" s="86"/>
      <c r="K20" s="87"/>
    </row>
    <row r="21" spans="1:14" ht="24.9" customHeight="1" x14ac:dyDescent="0.3">
      <c r="A21" s="33" t="s">
        <v>5</v>
      </c>
      <c r="B21" s="32">
        <f>IF(C3="-"," ",B24-3)</f>
        <v>43998</v>
      </c>
      <c r="C21" s="62"/>
      <c r="D21" s="59"/>
      <c r="E21" s="56"/>
      <c r="F21" s="55"/>
      <c r="G21" s="56"/>
      <c r="H21" s="71">
        <f t="shared" si="1"/>
        <v>0</v>
      </c>
      <c r="I21" s="71">
        <f t="shared" si="0"/>
        <v>0</v>
      </c>
      <c r="J21" s="86"/>
      <c r="K21" s="87"/>
    </row>
    <row r="22" spans="1:14" ht="24.9" customHeight="1" x14ac:dyDescent="0.3">
      <c r="A22" s="33" t="s">
        <v>6</v>
      </c>
      <c r="B22" s="32">
        <f>IF(C3="-"," ",B24-2)</f>
        <v>43999</v>
      </c>
      <c r="C22" s="62"/>
      <c r="D22" s="59"/>
      <c r="E22" s="56"/>
      <c r="F22" s="55"/>
      <c r="G22" s="56"/>
      <c r="H22" s="71">
        <f t="shared" si="1"/>
        <v>0</v>
      </c>
      <c r="I22" s="71">
        <f t="shared" si="0"/>
        <v>0</v>
      </c>
      <c r="J22" s="86"/>
      <c r="K22" s="87"/>
    </row>
    <row r="23" spans="1:14" ht="24.9" customHeight="1" x14ac:dyDescent="0.3">
      <c r="A23" s="33" t="s">
        <v>7</v>
      </c>
      <c r="B23" s="32">
        <f>IF(C3="-"," ",B24-1)</f>
        <v>44000</v>
      </c>
      <c r="C23" s="62"/>
      <c r="D23" s="59"/>
      <c r="E23" s="56"/>
      <c r="F23" s="55"/>
      <c r="G23" s="56"/>
      <c r="H23" s="71">
        <f t="shared" si="1"/>
        <v>0</v>
      </c>
      <c r="I23" s="71">
        <f t="shared" si="0"/>
        <v>0</v>
      </c>
      <c r="J23" s="86"/>
      <c r="K23" s="87"/>
    </row>
    <row r="24" spans="1:14" ht="24.9" customHeight="1" x14ac:dyDescent="0.3">
      <c r="A24" s="33" t="s">
        <v>8</v>
      </c>
      <c r="B24" s="32">
        <f>IF(C3="-"," ",C3)</f>
        <v>44001</v>
      </c>
      <c r="C24" s="62"/>
      <c r="D24" s="59"/>
      <c r="E24" s="56"/>
      <c r="F24" s="55"/>
      <c r="G24" s="56"/>
      <c r="H24" s="71">
        <f t="shared" si="1"/>
        <v>0</v>
      </c>
      <c r="I24" s="71">
        <f t="shared" si="0"/>
        <v>0</v>
      </c>
      <c r="J24" s="86"/>
      <c r="K24" s="87"/>
    </row>
    <row r="25" spans="1:14" ht="16.2" thickBot="1" x14ac:dyDescent="0.35">
      <c r="A25" s="28"/>
      <c r="B25" s="28"/>
      <c r="C25" s="28"/>
      <c r="D25" s="28"/>
      <c r="E25" s="28"/>
      <c r="F25" s="28"/>
      <c r="G25" s="28"/>
      <c r="H25" s="42"/>
      <c r="I25" s="28"/>
    </row>
    <row r="26" spans="1:14" ht="21.9" customHeight="1" thickBot="1" x14ac:dyDescent="0.35">
      <c r="A26" s="72" t="s">
        <v>24</v>
      </c>
      <c r="B26" s="73"/>
      <c r="C26" s="71">
        <f>SUM(C18:C24)</f>
        <v>0</v>
      </c>
      <c r="D26" s="71">
        <f>SUM(D18:D24)</f>
        <v>0</v>
      </c>
      <c r="E26" s="71"/>
      <c r="F26" s="71">
        <f>SUM(F18:F24)</f>
        <v>0</v>
      </c>
      <c r="G26" s="71"/>
      <c r="H26" s="74">
        <f>SUM(H18:H24)</f>
        <v>0</v>
      </c>
      <c r="I26" s="68">
        <f>SUM(C26:G26)</f>
        <v>0</v>
      </c>
    </row>
    <row r="28" spans="1:14" ht="31.2" x14ac:dyDescent="0.3">
      <c r="A28" s="43" t="s">
        <v>9</v>
      </c>
      <c r="B28" s="43" t="s">
        <v>10</v>
      </c>
      <c r="C28" s="44" t="s">
        <v>18</v>
      </c>
      <c r="D28" s="43" t="s">
        <v>23</v>
      </c>
      <c r="E28" s="43" t="s">
        <v>46</v>
      </c>
      <c r="F28" s="43" t="s">
        <v>33</v>
      </c>
      <c r="G28" s="43" t="s">
        <v>47</v>
      </c>
      <c r="H28" s="43" t="s">
        <v>35</v>
      </c>
      <c r="I28" s="43" t="s">
        <v>19</v>
      </c>
      <c r="J28" s="88" t="s">
        <v>20</v>
      </c>
      <c r="K28" s="88"/>
    </row>
    <row r="29" spans="1:14" ht="24.9" customHeight="1" x14ac:dyDescent="0.3">
      <c r="A29" s="29" t="s">
        <v>2</v>
      </c>
      <c r="B29" s="30">
        <f>IF(C3="-"," ",B35-6)</f>
        <v>44002</v>
      </c>
      <c r="C29" s="60"/>
      <c r="D29" s="57"/>
      <c r="E29" s="51"/>
      <c r="F29" s="51"/>
      <c r="G29" s="51"/>
      <c r="H29" s="70">
        <f>SUM(D29,F29)</f>
        <v>0</v>
      </c>
      <c r="I29" s="70">
        <f t="shared" ref="I29:I35" si="2">SUM(C29:G29)</f>
        <v>0</v>
      </c>
      <c r="J29" s="86"/>
      <c r="K29" s="87"/>
    </row>
    <row r="30" spans="1:14" ht="24.9" customHeight="1" x14ac:dyDescent="0.3">
      <c r="A30" s="29" t="s">
        <v>3</v>
      </c>
      <c r="B30" s="30">
        <f>IF(C3="-"," ",B35-5)</f>
        <v>44003</v>
      </c>
      <c r="C30" s="60"/>
      <c r="D30" s="57"/>
      <c r="E30" s="51"/>
      <c r="F30" s="51"/>
      <c r="G30" s="51"/>
      <c r="H30" s="70">
        <f t="shared" ref="H30:H35" si="3">SUM(D30,F30)</f>
        <v>0</v>
      </c>
      <c r="I30" s="70">
        <f t="shared" si="2"/>
        <v>0</v>
      </c>
      <c r="J30" s="86"/>
      <c r="K30" s="87"/>
    </row>
    <row r="31" spans="1:14" ht="24.9" customHeight="1" x14ac:dyDescent="0.3">
      <c r="A31" s="31" t="s">
        <v>4</v>
      </c>
      <c r="B31" s="32">
        <f>IF(C3="-"," ",B35-4)</f>
        <v>44004</v>
      </c>
      <c r="C31" s="61"/>
      <c r="D31" s="58"/>
      <c r="E31" s="53"/>
      <c r="F31" s="53"/>
      <c r="G31" s="53"/>
      <c r="H31" s="71">
        <f t="shared" si="3"/>
        <v>0</v>
      </c>
      <c r="I31" s="71">
        <f t="shared" si="2"/>
        <v>0</v>
      </c>
      <c r="J31" s="86"/>
      <c r="K31" s="87"/>
    </row>
    <row r="32" spans="1:14" ht="24.9" customHeight="1" x14ac:dyDescent="0.3">
      <c r="A32" s="33" t="s">
        <v>5</v>
      </c>
      <c r="B32" s="32">
        <f>IF(C3="-"," ",B35-3)</f>
        <v>44005</v>
      </c>
      <c r="C32" s="62"/>
      <c r="D32" s="59"/>
      <c r="E32" s="55"/>
      <c r="F32" s="55"/>
      <c r="G32" s="55"/>
      <c r="H32" s="71">
        <f t="shared" si="3"/>
        <v>0</v>
      </c>
      <c r="I32" s="71">
        <f t="shared" si="2"/>
        <v>0</v>
      </c>
      <c r="J32" s="86"/>
      <c r="K32" s="87"/>
    </row>
    <row r="33" spans="1:11" ht="24.9" customHeight="1" x14ac:dyDescent="0.3">
      <c r="A33" s="33" t="s">
        <v>6</v>
      </c>
      <c r="B33" s="32">
        <f>IF(C3="-"," ",B35-2)</f>
        <v>44006</v>
      </c>
      <c r="C33" s="62"/>
      <c r="D33" s="59"/>
      <c r="E33" s="55"/>
      <c r="F33" s="55"/>
      <c r="G33" s="55"/>
      <c r="H33" s="71">
        <f t="shared" si="3"/>
        <v>0</v>
      </c>
      <c r="I33" s="71">
        <f t="shared" si="2"/>
        <v>0</v>
      </c>
      <c r="J33" s="86"/>
      <c r="K33" s="87"/>
    </row>
    <row r="34" spans="1:11" ht="24.9" customHeight="1" x14ac:dyDescent="0.3">
      <c r="A34" s="33" t="s">
        <v>7</v>
      </c>
      <c r="B34" s="32">
        <f>IF(C3="-"," ",B35-1)</f>
        <v>44007</v>
      </c>
      <c r="C34" s="62"/>
      <c r="D34" s="59"/>
      <c r="E34" s="55"/>
      <c r="F34" s="55"/>
      <c r="G34" s="55"/>
      <c r="H34" s="71">
        <f t="shared" si="3"/>
        <v>0</v>
      </c>
      <c r="I34" s="71">
        <f t="shared" si="2"/>
        <v>0</v>
      </c>
      <c r="J34" s="86"/>
      <c r="K34" s="87"/>
    </row>
    <row r="35" spans="1:11" ht="24.9" customHeight="1" x14ac:dyDescent="0.3">
      <c r="A35" s="33" t="s">
        <v>8</v>
      </c>
      <c r="B35" s="32">
        <f>F3</f>
        <v>44008</v>
      </c>
      <c r="C35" s="62"/>
      <c r="D35" s="59"/>
      <c r="E35" s="55"/>
      <c r="F35" s="55"/>
      <c r="G35" s="55"/>
      <c r="H35" s="71">
        <f t="shared" si="3"/>
        <v>0</v>
      </c>
      <c r="I35" s="71">
        <f t="shared" si="2"/>
        <v>0</v>
      </c>
      <c r="J35" s="86"/>
      <c r="K35" s="87"/>
    </row>
    <row r="36" spans="1:11" ht="16.2" thickBot="1" x14ac:dyDescent="0.35">
      <c r="A36" s="28"/>
      <c r="B36" s="28"/>
      <c r="C36" s="28"/>
      <c r="D36" s="28"/>
      <c r="E36" s="28"/>
      <c r="F36" s="28"/>
      <c r="G36" s="28"/>
      <c r="H36" s="42"/>
      <c r="I36" s="28"/>
    </row>
    <row r="37" spans="1:11" ht="21.9" customHeight="1" thickBot="1" x14ac:dyDescent="0.35">
      <c r="A37" s="72" t="s">
        <v>24</v>
      </c>
      <c r="B37" s="73"/>
      <c r="C37" s="75">
        <f>SUM(C29:C35)</f>
        <v>0</v>
      </c>
      <c r="D37" s="76">
        <f>SUM(D29:D35)</f>
        <v>0</v>
      </c>
      <c r="E37" s="71"/>
      <c r="F37" s="71">
        <f>SUM(F29:F35)</f>
        <v>0</v>
      </c>
      <c r="G37" s="71"/>
      <c r="H37" s="74">
        <f>SUM(H29:H35)</f>
        <v>0</v>
      </c>
      <c r="I37" s="68">
        <f>SUM(C37:G37)</f>
        <v>0</v>
      </c>
    </row>
    <row r="38" spans="1:11" ht="16.2" thickBot="1" x14ac:dyDescent="0.35">
      <c r="A38" s="28"/>
      <c r="B38" s="28"/>
      <c r="C38" s="28"/>
      <c r="D38" s="28"/>
      <c r="E38" s="28"/>
      <c r="F38" s="28"/>
      <c r="G38" s="28"/>
      <c r="H38" s="28"/>
      <c r="I38" s="28"/>
    </row>
    <row r="39" spans="1:11" ht="21.9" customHeight="1" thickBot="1" x14ac:dyDescent="0.35">
      <c r="A39" s="69" t="s">
        <v>25</v>
      </c>
      <c r="B39" s="63"/>
      <c r="C39" s="64">
        <f>SUM(C26,C37)</f>
        <v>0</v>
      </c>
      <c r="D39" s="65">
        <f>SUM(D26,D37)</f>
        <v>0</v>
      </c>
      <c r="E39" s="66"/>
      <c r="F39" s="66">
        <f>SUM(F26,F37)</f>
        <v>0</v>
      </c>
      <c r="G39" s="66"/>
      <c r="H39" s="64">
        <f>SUM(H37,H26)</f>
        <v>0</v>
      </c>
      <c r="I39" s="67">
        <f>SUM(C39:G39)</f>
        <v>0</v>
      </c>
    </row>
    <row r="43" spans="1:11" ht="15" thickBot="1" x14ac:dyDescent="0.35">
      <c r="B43" s="2" t="s">
        <v>29</v>
      </c>
      <c r="C43" s="2" t="s">
        <v>30</v>
      </c>
      <c r="D43" s="2" t="s">
        <v>31</v>
      </c>
    </row>
    <row r="44" spans="1:11" ht="21.9" customHeight="1" x14ac:dyDescent="0.3">
      <c r="A44" s="34" t="s">
        <v>27</v>
      </c>
      <c r="B44" s="35">
        <f>+IF(C26&gt;40,40,C26)</f>
        <v>0</v>
      </c>
      <c r="C44" s="36">
        <f>+IF(C37&gt;40,40,C37)</f>
        <v>0</v>
      </c>
      <c r="D44" s="37">
        <f>SUM(B44:C44)</f>
        <v>0</v>
      </c>
      <c r="F44" s="109" t="s">
        <v>48</v>
      </c>
      <c r="G44" s="109"/>
      <c r="H44" s="109"/>
      <c r="I44" s="85"/>
      <c r="J44" s="85"/>
      <c r="K44" s="85"/>
    </row>
    <row r="45" spans="1:11" ht="21.9" customHeight="1" x14ac:dyDescent="0.3">
      <c r="A45" s="34" t="s">
        <v>28</v>
      </c>
      <c r="B45" s="35">
        <f>+IF(C26&gt;40,C26-40,0)</f>
        <v>0</v>
      </c>
      <c r="C45" s="36">
        <f>+IF(C37&gt;40,C37-40,0)</f>
        <v>0</v>
      </c>
      <c r="D45" s="38">
        <f>SUM(B45:C45)</f>
        <v>0</v>
      </c>
    </row>
    <row r="46" spans="1:11" ht="21.9" customHeight="1" x14ac:dyDescent="0.3">
      <c r="A46" s="77" t="s">
        <v>17</v>
      </c>
      <c r="B46" s="78">
        <f>SUMIF(E18:E24,"Bereavement",D18:D24)+SUMIF(G18:G24,"Bereavement",F18:F24)</f>
        <v>0</v>
      </c>
      <c r="C46" s="79">
        <f>SUMIF(E29:E35,"Bereavement",D29:D35)+SUMIF(G29:G35,"Bereavement",F29:F35)</f>
        <v>0</v>
      </c>
      <c r="D46" s="80">
        <f>SUM(B46:C46)</f>
        <v>0</v>
      </c>
    </row>
    <row r="47" spans="1:11" ht="21.9" customHeight="1" x14ac:dyDescent="0.3">
      <c r="A47" s="77" t="s">
        <v>14</v>
      </c>
      <c r="B47" s="78">
        <f>SUMIF(E18:E24,"Holiday",D18:D24)+SUMIF(G18:G24,"Holiday",F18:F24)</f>
        <v>0</v>
      </c>
      <c r="C47" s="79">
        <f>SUMIF(E29:E35,"Holiday",D29:D35)+SUMIF(G29:G35,"Holiday",F29:F35)</f>
        <v>0</v>
      </c>
      <c r="D47" s="80">
        <f t="shared" ref="D47:D51" si="4">SUM(B47:C47)</f>
        <v>0</v>
      </c>
      <c r="F47" s="109" t="s">
        <v>49</v>
      </c>
      <c r="G47" s="109"/>
      <c r="H47" s="109"/>
      <c r="I47" s="85"/>
      <c r="J47" s="85"/>
      <c r="K47" s="85"/>
    </row>
    <row r="48" spans="1:11" ht="21.9" customHeight="1" x14ac:dyDescent="0.3">
      <c r="A48" s="77" t="s">
        <v>16</v>
      </c>
      <c r="B48" s="78">
        <f>SUMIF(E18:E24,"Jury Duty",D18:D24)+SUMIF(G18:G24,"Jury Duty",F18:F24)</f>
        <v>0</v>
      </c>
      <c r="C48" s="79">
        <f>SUMIF(E29:E35,"Jury Duty",D29:D35)+SUMIF(G29:G35,"Jury Duty",F29:F35)</f>
        <v>0</v>
      </c>
      <c r="D48" s="80">
        <f t="shared" si="4"/>
        <v>0</v>
      </c>
    </row>
    <row r="49" spans="1:4" ht="21.9" customHeight="1" x14ac:dyDescent="0.3">
      <c r="A49" s="77" t="s">
        <v>15</v>
      </c>
      <c r="B49" s="78">
        <f>SUMIF(E18:E24,"Offices Closed",D18:D24)+SUMIF(G18:G24,"Offices Closed",F18:F24)</f>
        <v>0</v>
      </c>
      <c r="C49" s="79">
        <f>SUMIF(E29:E35,"Offices Closed",D29:D35)+SUMIF(G29:G35,"Offices Closed",F29:F35)</f>
        <v>0</v>
      </c>
      <c r="D49" s="80">
        <f t="shared" si="4"/>
        <v>0</v>
      </c>
    </row>
    <row r="50" spans="1:4" ht="21.9" customHeight="1" x14ac:dyDescent="0.3">
      <c r="A50" s="77" t="s">
        <v>12</v>
      </c>
      <c r="B50" s="78">
        <f>SUMIF(E18:E24,"Sick",D18:D24)+SUMIF(G18:G24,"Sick",F18:F24)</f>
        <v>0</v>
      </c>
      <c r="C50" s="79">
        <f>SUMIF(E29:E35,"Sick",D29:D35)+SUMIF(G29:G35,"Sick",F29:F35)</f>
        <v>0</v>
      </c>
      <c r="D50" s="80">
        <f t="shared" si="4"/>
        <v>0</v>
      </c>
    </row>
    <row r="51" spans="1:4" ht="21.9" customHeight="1" thickBot="1" x14ac:dyDescent="0.35">
      <c r="A51" s="77" t="s">
        <v>13</v>
      </c>
      <c r="B51" s="81">
        <f>SUMIF(E18:E24,"Vacation",D18:D24)+SUMIF(G18:G24,"Vacation",F18:F24)</f>
        <v>0</v>
      </c>
      <c r="C51" s="82">
        <f>SUMIF(E29:E35,"Vacation",D29:D35)+SUMIF(G29:G35,"Vacation",F29:F35)</f>
        <v>0</v>
      </c>
      <c r="D51" s="83">
        <f t="shared" si="4"/>
        <v>0</v>
      </c>
    </row>
    <row r="52" spans="1:4" ht="21.9" customHeight="1" thickBot="1" x14ac:dyDescent="0.35">
      <c r="A52" s="39" t="s">
        <v>32</v>
      </c>
      <c r="B52" s="40">
        <f>SUM(B44:B51)</f>
        <v>0</v>
      </c>
      <c r="C52" s="41">
        <f>SUM(C44:C51)</f>
        <v>0</v>
      </c>
      <c r="D52" s="84">
        <f>SUM(D44:D51)</f>
        <v>0</v>
      </c>
    </row>
  </sheetData>
  <sheetProtection algorithmName="SHA-512" hashValue="an0eELzKPcHtym8Fna73H9H6JJQT5Xb2BNReIOJEkZ+jMJDl/kMCvwd978heoSKeCZv5esCNqKpI/+gLougv2g==" saltValue="UsA3BkVw6RMYIdbZws/aAA==" spinCount="100000" sheet="1" objects="1" scenarios="1" selectLockedCells="1"/>
  <mergeCells count="27">
    <mergeCell ref="F47:H47"/>
    <mergeCell ref="F44:H44"/>
    <mergeCell ref="J33:K33"/>
    <mergeCell ref="J34:K34"/>
    <mergeCell ref="J35:K35"/>
    <mergeCell ref="J28:K28"/>
    <mergeCell ref="J29:K29"/>
    <mergeCell ref="J30:K30"/>
    <mergeCell ref="J31:K31"/>
    <mergeCell ref="J32:K32"/>
    <mergeCell ref="A15:B15"/>
    <mergeCell ref="B11:D11"/>
    <mergeCell ref="B4:D4"/>
    <mergeCell ref="A3:B3"/>
    <mergeCell ref="C3:D3"/>
    <mergeCell ref="A5:H5"/>
    <mergeCell ref="G8:K9"/>
    <mergeCell ref="G6:K7"/>
    <mergeCell ref="B13:E13"/>
    <mergeCell ref="J22:K22"/>
    <mergeCell ref="J23:K23"/>
    <mergeCell ref="J24:K24"/>
    <mergeCell ref="J17:K17"/>
    <mergeCell ref="J18:K18"/>
    <mergeCell ref="J19:K19"/>
    <mergeCell ref="J20:K20"/>
    <mergeCell ref="J21:K21"/>
  </mergeCells>
  <conditionalFormatting sqref="D18:D24 D29:D35">
    <cfRule type="expression" dxfId="16" priority="20">
      <formula>AND($E18&gt;"a",$D18=0)</formula>
    </cfRule>
  </conditionalFormatting>
  <conditionalFormatting sqref="H18:H24 H29:H35">
    <cfRule type="expression" dxfId="15" priority="4">
      <formula>AND($C$15=20,$H18&gt;4)</formula>
    </cfRule>
    <cfRule type="expression" dxfId="14" priority="5">
      <formula>AND($C$15=24,$H18&gt;4.8)</formula>
    </cfRule>
    <cfRule type="expression" dxfId="13" priority="6">
      <formula>AND($C$15=25,$H18&gt;5)</formula>
    </cfRule>
    <cfRule type="expression" dxfId="12" priority="7">
      <formula>AND($C$15=28,$H18&gt;5.6)</formula>
    </cfRule>
    <cfRule type="expression" dxfId="11" priority="8">
      <formula>AND($C$15=30,$H18&gt;6)</formula>
    </cfRule>
    <cfRule type="expression" dxfId="10" priority="9">
      <formula>AND($C$15=32,$H18&gt;6.4)</formula>
    </cfRule>
    <cfRule type="expression" dxfId="9" priority="10">
      <formula>AND($C$15=35,$H18&gt;7)</formula>
    </cfRule>
    <cfRule type="expression" dxfId="8" priority="11">
      <formula>AND($C$15=36,$H18&gt;7.2)</formula>
    </cfRule>
    <cfRule type="expression" dxfId="7" priority="12">
      <formula>AND($C$15=36,$H18&gt;7.2)</formula>
    </cfRule>
    <cfRule type="expression" dxfId="6" priority="13">
      <formula>AND($C$15=37.5,$H18&gt;7.5)</formula>
    </cfRule>
    <cfRule type="expression" dxfId="5" priority="14">
      <formula>AND($C$15=40,$H18&gt;8)</formula>
    </cfRule>
    <cfRule type="expression" dxfId="4" priority="1">
      <formula>AND($C$15="Other",$H18&gt;0)</formula>
    </cfRule>
  </conditionalFormatting>
  <conditionalFormatting sqref="I37 I26">
    <cfRule type="expression" dxfId="3" priority="2">
      <formula>$I26&gt;$C$15</formula>
    </cfRule>
  </conditionalFormatting>
  <conditionalFormatting sqref="F18:F24 F29:F35">
    <cfRule type="expression" dxfId="2" priority="16">
      <formula>AND($G18&gt;"a",$F18=0)</formula>
    </cfRule>
  </conditionalFormatting>
  <conditionalFormatting sqref="G18:G24 G29:G35">
    <cfRule type="expression" dxfId="1" priority="15">
      <formula>AND($F18&gt;0.01,$G18&lt;"a")</formula>
    </cfRule>
  </conditionalFormatting>
  <conditionalFormatting sqref="E18:E24 E29:E35">
    <cfRule type="expression" dxfId="0" priority="17">
      <formula>AND($D18&gt;0.01,$E18&lt;"a")</formula>
    </cfRule>
  </conditionalFormatting>
  <dataValidations xWindow="358" yWindow="576" count="4">
    <dataValidation type="list" allowBlank="1" showInputMessage="1" showErrorMessage="1" sqref="C3" xr:uid="{00000000-0002-0000-0000-000000000000}">
      <formula1>months</formula1>
    </dataValidation>
    <dataValidation type="list" allowBlank="1" showInputMessage="1" showErrorMessage="1" prompt="Choose from the List" sqref="G18:G24 E18:E24 G29:G35 E29:E35" xr:uid="{00000000-0002-0000-0000-000001000000}">
      <formula1>reasons</formula1>
    </dataValidation>
    <dataValidation type="list" allowBlank="1" showInputMessage="1" showErrorMessage="1" sqref="C15" xr:uid="{00000000-0002-0000-0000-000002000000}">
      <formula1>weeklyhours</formula1>
    </dataValidation>
    <dataValidation allowBlank="1" showInputMessage="1" showErrorMessage="1" prompt="Choose from the List" sqref="F18:F24 D29:D35 F29:F35" xr:uid="{00000000-0002-0000-0000-000003000000}"/>
  </dataValidations>
  <pageMargins left="0.25" right="0.25" top="0.75" bottom="0.75" header="0.3" footer="0.3"/>
  <pageSetup scale="66" orientation="portrait" r:id="rId1"/>
  <ignoredErrors>
    <ignoredError sqref="I20:I24 I29:I35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Button 7">
              <controlPr defaultSize="0" print="0" autoFill="0" autoPict="0" macro="[0]!Button7_Click">
                <anchor moveWithCells="1" sizeWithCells="1">
                  <from>
                    <xdr:col>6</xdr:col>
                    <xdr:colOff>121920</xdr:colOff>
                    <xdr:row>10</xdr:row>
                    <xdr:rowOff>22860</xdr:rowOff>
                  </from>
                  <to>
                    <xdr:col>7</xdr:col>
                    <xdr:colOff>746760</xdr:colOff>
                    <xdr:row>12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31"/>
  <sheetViews>
    <sheetView workbookViewId="0">
      <selection activeCell="A2" sqref="A2"/>
    </sheetView>
  </sheetViews>
  <sheetFormatPr defaultRowHeight="14.4" x14ac:dyDescent="0.3"/>
  <cols>
    <col min="1" max="1" width="10.6640625" bestFit="1" customWidth="1"/>
    <col min="3" max="3" width="13.6640625" customWidth="1"/>
    <col min="5" max="6" width="9.109375" style="16"/>
  </cols>
  <sheetData>
    <row r="1" spans="1:6" x14ac:dyDescent="0.3">
      <c r="A1" s="3">
        <v>44001</v>
      </c>
      <c r="C1" t="s">
        <v>37</v>
      </c>
      <c r="E1" s="16" t="s">
        <v>44</v>
      </c>
      <c r="F1" s="16">
        <v>0</v>
      </c>
    </row>
    <row r="2" spans="1:6" x14ac:dyDescent="0.3">
      <c r="A2" s="3">
        <f>A1+14</f>
        <v>44015</v>
      </c>
      <c r="C2" t="s">
        <v>17</v>
      </c>
      <c r="E2" s="16">
        <v>40</v>
      </c>
      <c r="F2" s="16">
        <v>8</v>
      </c>
    </row>
    <row r="3" spans="1:6" x14ac:dyDescent="0.3">
      <c r="A3" s="3">
        <f t="shared" ref="A3:A27" si="0">A2+14</f>
        <v>44029</v>
      </c>
      <c r="C3" t="s">
        <v>14</v>
      </c>
      <c r="E3" s="16">
        <v>37.5</v>
      </c>
      <c r="F3" s="16">
        <v>7.5</v>
      </c>
    </row>
    <row r="4" spans="1:6" x14ac:dyDescent="0.3">
      <c r="A4" s="3">
        <f t="shared" si="0"/>
        <v>44043</v>
      </c>
      <c r="C4" t="s">
        <v>16</v>
      </c>
      <c r="E4" s="16">
        <v>36</v>
      </c>
      <c r="F4" s="16">
        <v>7.2</v>
      </c>
    </row>
    <row r="5" spans="1:6" x14ac:dyDescent="0.3">
      <c r="A5" s="3">
        <f t="shared" si="0"/>
        <v>44057</v>
      </c>
      <c r="C5" t="s">
        <v>15</v>
      </c>
      <c r="E5" s="16">
        <v>35</v>
      </c>
      <c r="F5" s="16">
        <v>7</v>
      </c>
    </row>
    <row r="6" spans="1:6" x14ac:dyDescent="0.3">
      <c r="A6" s="3">
        <f t="shared" si="0"/>
        <v>44071</v>
      </c>
      <c r="C6" t="s">
        <v>12</v>
      </c>
      <c r="E6" s="16">
        <v>32</v>
      </c>
      <c r="F6" s="16">
        <v>6.4</v>
      </c>
    </row>
    <row r="7" spans="1:6" x14ac:dyDescent="0.3">
      <c r="A7" s="3">
        <f t="shared" si="0"/>
        <v>44085</v>
      </c>
      <c r="C7" t="s">
        <v>13</v>
      </c>
      <c r="E7" s="16">
        <v>30</v>
      </c>
      <c r="F7" s="16">
        <v>6</v>
      </c>
    </row>
    <row r="8" spans="1:6" x14ac:dyDescent="0.3">
      <c r="A8" s="3">
        <f t="shared" si="0"/>
        <v>44099</v>
      </c>
      <c r="E8" s="16">
        <v>28</v>
      </c>
      <c r="F8" s="16">
        <v>5.6</v>
      </c>
    </row>
    <row r="9" spans="1:6" x14ac:dyDescent="0.3">
      <c r="A9" s="3">
        <f t="shared" si="0"/>
        <v>44113</v>
      </c>
      <c r="E9" s="16">
        <v>25</v>
      </c>
      <c r="F9" s="16">
        <v>5</v>
      </c>
    </row>
    <row r="10" spans="1:6" x14ac:dyDescent="0.3">
      <c r="A10" s="3">
        <f t="shared" si="0"/>
        <v>44127</v>
      </c>
      <c r="E10" s="16">
        <v>24</v>
      </c>
      <c r="F10" s="16">
        <v>4.8</v>
      </c>
    </row>
    <row r="11" spans="1:6" x14ac:dyDescent="0.3">
      <c r="A11" s="3">
        <f t="shared" si="0"/>
        <v>44141</v>
      </c>
      <c r="E11" s="16">
        <v>20</v>
      </c>
      <c r="F11" s="16">
        <v>4</v>
      </c>
    </row>
    <row r="12" spans="1:6" x14ac:dyDescent="0.3">
      <c r="A12" s="3">
        <f t="shared" si="0"/>
        <v>44155</v>
      </c>
    </row>
    <row r="13" spans="1:6" x14ac:dyDescent="0.3">
      <c r="A13" s="3">
        <f t="shared" si="0"/>
        <v>44169</v>
      </c>
    </row>
    <row r="14" spans="1:6" x14ac:dyDescent="0.3">
      <c r="A14" s="3">
        <f t="shared" si="0"/>
        <v>44183</v>
      </c>
    </row>
    <row r="15" spans="1:6" x14ac:dyDescent="0.3">
      <c r="A15" s="3">
        <f t="shared" si="0"/>
        <v>44197</v>
      </c>
    </row>
    <row r="16" spans="1:6" x14ac:dyDescent="0.3">
      <c r="A16" s="3">
        <f t="shared" si="0"/>
        <v>44211</v>
      </c>
    </row>
    <row r="17" spans="1:1" x14ac:dyDescent="0.3">
      <c r="A17" s="3">
        <f t="shared" si="0"/>
        <v>44225</v>
      </c>
    </row>
    <row r="18" spans="1:1" x14ac:dyDescent="0.3">
      <c r="A18" s="3">
        <f t="shared" si="0"/>
        <v>44239</v>
      </c>
    </row>
    <row r="19" spans="1:1" x14ac:dyDescent="0.3">
      <c r="A19" s="3">
        <f t="shared" si="0"/>
        <v>44253</v>
      </c>
    </row>
    <row r="20" spans="1:1" x14ac:dyDescent="0.3">
      <c r="A20" s="3">
        <f t="shared" si="0"/>
        <v>44267</v>
      </c>
    </row>
    <row r="21" spans="1:1" x14ac:dyDescent="0.3">
      <c r="A21" s="3">
        <f t="shared" si="0"/>
        <v>44281</v>
      </c>
    </row>
    <row r="22" spans="1:1" x14ac:dyDescent="0.3">
      <c r="A22" s="3">
        <f t="shared" si="0"/>
        <v>44295</v>
      </c>
    </row>
    <row r="23" spans="1:1" x14ac:dyDescent="0.3">
      <c r="A23" s="3">
        <f t="shared" si="0"/>
        <v>44309</v>
      </c>
    </row>
    <row r="24" spans="1:1" x14ac:dyDescent="0.3">
      <c r="A24" s="3">
        <f t="shared" si="0"/>
        <v>44323</v>
      </c>
    </row>
    <row r="25" spans="1:1" x14ac:dyDescent="0.3">
      <c r="A25" s="3">
        <f t="shared" si="0"/>
        <v>44337</v>
      </c>
    </row>
    <row r="26" spans="1:1" x14ac:dyDescent="0.3">
      <c r="A26" s="3">
        <f t="shared" si="0"/>
        <v>44351</v>
      </c>
    </row>
    <row r="27" spans="1:1" x14ac:dyDescent="0.3">
      <c r="A27" s="3">
        <f t="shared" si="0"/>
        <v>44365</v>
      </c>
    </row>
    <row r="28" spans="1:1" x14ac:dyDescent="0.3">
      <c r="A28" s="3"/>
    </row>
    <row r="29" spans="1:1" x14ac:dyDescent="0.3">
      <c r="A29" s="3"/>
    </row>
    <row r="30" spans="1:1" x14ac:dyDescent="0.3">
      <c r="A30" s="3"/>
    </row>
    <row r="31" spans="1:1" x14ac:dyDescent="0.3">
      <c r="A3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change this</vt:lpstr>
      <vt:lpstr>months</vt:lpstr>
      <vt:lpstr>reasons</vt:lpstr>
      <vt:lpstr>weeklyhours</vt:lpstr>
      <vt:lpstr>weeklyhourscap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Miner</dc:creator>
  <cp:lastModifiedBy>Joyce Kiernan</cp:lastModifiedBy>
  <cp:lastPrinted>2010-12-07T16:53:02Z</cp:lastPrinted>
  <dcterms:created xsi:type="dcterms:W3CDTF">2010-12-01T14:40:22Z</dcterms:created>
  <dcterms:modified xsi:type="dcterms:W3CDTF">2020-06-29T14:06:18Z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